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7A" lockStructure="1"/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ПРИЛОЖЕНИЕ!$8:$9</definedName>
    <definedName name="_xlnm.Print_Area" localSheetId="0">ПРИЛОЖЕНИЕ!$A$1:$E$737</definedName>
  </definedNames>
  <calcPr calcId="145621" iterate="1"/>
</workbook>
</file>

<file path=xl/calcChain.xml><?xml version="1.0" encoding="utf-8"?>
<calcChain xmlns="http://schemas.openxmlformats.org/spreadsheetml/2006/main">
  <c r="C541" i="1" l="1"/>
  <c r="D541" i="1"/>
  <c r="E541" i="1"/>
  <c r="D527" i="1" l="1"/>
  <c r="E527" i="1"/>
  <c r="C527" i="1"/>
  <c r="D522" i="1"/>
  <c r="E522" i="1"/>
  <c r="C522" i="1"/>
  <c r="D375" i="1" l="1"/>
  <c r="D374" i="1" s="1"/>
  <c r="E375" i="1"/>
  <c r="E374" i="1" s="1"/>
  <c r="C375" i="1"/>
  <c r="C374" i="1" s="1"/>
  <c r="D337" i="1"/>
  <c r="E337" i="1"/>
  <c r="C337" i="1"/>
  <c r="D335" i="1"/>
  <c r="D334" i="1" s="1"/>
  <c r="E335" i="1"/>
  <c r="E334" i="1" s="1"/>
  <c r="C335" i="1"/>
  <c r="C334" i="1" s="1"/>
  <c r="D190" i="1" l="1"/>
  <c r="E190" i="1"/>
  <c r="C190" i="1"/>
  <c r="D182" i="1" l="1"/>
  <c r="E182" i="1"/>
  <c r="C182" i="1"/>
  <c r="D223" i="1"/>
  <c r="D222" i="1" s="1"/>
  <c r="D221" i="1" s="1"/>
  <c r="E223" i="1"/>
  <c r="E222" i="1" s="1"/>
  <c r="E221" i="1" s="1"/>
  <c r="C223" i="1"/>
  <c r="C222" i="1" s="1"/>
  <c r="C221" i="1" s="1"/>
  <c r="D516" i="1" l="1"/>
  <c r="E516" i="1"/>
  <c r="C516" i="1"/>
  <c r="D559" i="1" l="1"/>
  <c r="E559" i="1"/>
  <c r="C559" i="1"/>
  <c r="D134" i="1" l="1"/>
  <c r="E134" i="1"/>
  <c r="C134" i="1"/>
  <c r="D131" i="1"/>
  <c r="E131" i="1"/>
  <c r="C131" i="1"/>
  <c r="D128" i="1"/>
  <c r="E128" i="1"/>
  <c r="C128" i="1"/>
  <c r="D405" i="1" l="1"/>
  <c r="E405" i="1"/>
  <c r="C405" i="1"/>
  <c r="D314" i="1"/>
  <c r="E314" i="1"/>
  <c r="C314" i="1"/>
  <c r="D308" i="1"/>
  <c r="E308" i="1"/>
  <c r="C308" i="1"/>
  <c r="D441" i="1" l="1"/>
  <c r="E441" i="1"/>
  <c r="C441" i="1"/>
  <c r="D203" i="1"/>
  <c r="E203" i="1"/>
  <c r="C203" i="1"/>
  <c r="D187" i="1" l="1"/>
  <c r="E187" i="1"/>
  <c r="C187" i="1"/>
  <c r="D510" i="1" l="1"/>
  <c r="E510" i="1"/>
  <c r="C510" i="1"/>
  <c r="D508" i="1"/>
  <c r="E508" i="1"/>
  <c r="C508" i="1"/>
  <c r="D506" i="1"/>
  <c r="E506" i="1"/>
  <c r="C506" i="1"/>
  <c r="D504" i="1"/>
  <c r="E504" i="1"/>
  <c r="C504" i="1"/>
  <c r="D52" i="1" l="1"/>
  <c r="D51" i="1" s="1"/>
  <c r="D50" i="1" s="1"/>
  <c r="E52" i="1"/>
  <c r="E51" i="1" s="1"/>
  <c r="E50" i="1" s="1"/>
  <c r="C52" i="1"/>
  <c r="C51" i="1" s="1"/>
  <c r="C50" i="1" s="1"/>
  <c r="D139" i="1" l="1"/>
  <c r="E139" i="1"/>
  <c r="C139" i="1"/>
  <c r="C514" i="1" l="1"/>
  <c r="D514" i="1" l="1"/>
  <c r="E514" i="1"/>
  <c r="D512" i="1"/>
  <c r="E512" i="1"/>
  <c r="C512" i="1"/>
  <c r="D647" i="1" l="1"/>
  <c r="E647" i="1"/>
  <c r="C647" i="1"/>
  <c r="D641" i="1"/>
  <c r="D640" i="1" s="1"/>
  <c r="E641" i="1"/>
  <c r="E640" i="1" s="1"/>
  <c r="C641" i="1"/>
  <c r="C640" i="1" s="1"/>
  <c r="D587" i="1"/>
  <c r="D586" i="1" s="1"/>
  <c r="E587" i="1"/>
  <c r="E586" i="1" s="1"/>
  <c r="C587" i="1"/>
  <c r="C586" i="1" s="1"/>
  <c r="D575" i="1"/>
  <c r="D574" i="1" s="1"/>
  <c r="E575" i="1"/>
  <c r="E574" i="1" s="1"/>
  <c r="C575" i="1"/>
  <c r="C574" i="1" s="1"/>
  <c r="D554" i="1"/>
  <c r="E554" i="1"/>
  <c r="C554" i="1"/>
  <c r="D722" i="1" l="1"/>
  <c r="D721" i="1" s="1"/>
  <c r="E722" i="1"/>
  <c r="E721" i="1" s="1"/>
  <c r="C722" i="1"/>
  <c r="C721" i="1" s="1"/>
  <c r="D705" i="1" l="1"/>
  <c r="E705" i="1"/>
  <c r="C705" i="1"/>
  <c r="D502" i="1" l="1"/>
  <c r="E502" i="1"/>
  <c r="C502" i="1"/>
  <c r="D500" i="1"/>
  <c r="E500" i="1"/>
  <c r="C500" i="1"/>
  <c r="D498" i="1"/>
  <c r="E498" i="1"/>
  <c r="C498" i="1"/>
  <c r="D496" i="1"/>
  <c r="E496" i="1"/>
  <c r="C496" i="1"/>
  <c r="D494" i="1"/>
  <c r="E494" i="1"/>
  <c r="C494" i="1"/>
  <c r="D492" i="1"/>
  <c r="E492" i="1"/>
  <c r="C492" i="1"/>
  <c r="D490" i="1"/>
  <c r="E490" i="1"/>
  <c r="C490" i="1"/>
  <c r="D488" i="1"/>
  <c r="E488" i="1"/>
  <c r="C488" i="1"/>
  <c r="D486" i="1"/>
  <c r="E486" i="1"/>
  <c r="C486" i="1"/>
  <c r="D453" i="1"/>
  <c r="E453" i="1"/>
  <c r="C453" i="1"/>
  <c r="D449" i="1"/>
  <c r="D448" i="1" s="1"/>
  <c r="E449" i="1"/>
  <c r="E448" i="1" s="1"/>
  <c r="C449" i="1"/>
  <c r="C448" i="1" s="1"/>
  <c r="D446" i="1"/>
  <c r="D445" i="1" s="1"/>
  <c r="E446" i="1"/>
  <c r="E445" i="1" s="1"/>
  <c r="C446" i="1"/>
  <c r="C445" i="1" s="1"/>
  <c r="D443" i="1"/>
  <c r="D440" i="1" s="1"/>
  <c r="E443" i="1"/>
  <c r="E440" i="1" s="1"/>
  <c r="C443" i="1"/>
  <c r="C440" i="1" s="1"/>
  <c r="D432" i="1"/>
  <c r="E432" i="1"/>
  <c r="C432" i="1"/>
  <c r="D412" i="1"/>
  <c r="D411" i="1" s="1"/>
  <c r="E412" i="1"/>
  <c r="E411" i="1" s="1"/>
  <c r="C412" i="1"/>
  <c r="C411" i="1" s="1"/>
  <c r="D389" i="1"/>
  <c r="E389" i="1"/>
  <c r="C389" i="1"/>
  <c r="D387" i="1"/>
  <c r="E387" i="1"/>
  <c r="C387" i="1"/>
  <c r="D369" i="1"/>
  <c r="E369" i="1"/>
  <c r="C369" i="1"/>
  <c r="D310" i="1"/>
  <c r="E310" i="1"/>
  <c r="C310" i="1"/>
  <c r="D294" i="1"/>
  <c r="D293" i="1" s="1"/>
  <c r="D292" i="1" s="1"/>
  <c r="E294" i="1"/>
  <c r="E293" i="1" s="1"/>
  <c r="E292" i="1" s="1"/>
  <c r="C294" i="1"/>
  <c r="C293" i="1" s="1"/>
  <c r="C292" i="1" s="1"/>
  <c r="E290" i="1"/>
  <c r="E289" i="1" s="1"/>
  <c r="E288" i="1" s="1"/>
  <c r="D290" i="1"/>
  <c r="D289" i="1" s="1"/>
  <c r="D288" i="1" s="1"/>
  <c r="C290" i="1"/>
  <c r="C289" i="1" s="1"/>
  <c r="C288" i="1" s="1"/>
  <c r="D237" i="1"/>
  <c r="E237" i="1"/>
  <c r="C237" i="1"/>
  <c r="D195" i="1"/>
  <c r="E195" i="1"/>
  <c r="C195" i="1"/>
  <c r="D168" i="1"/>
  <c r="E168" i="1"/>
  <c r="C168" i="1"/>
  <c r="D111" i="1"/>
  <c r="E111" i="1"/>
  <c r="C111" i="1"/>
  <c r="D537" i="1" l="1"/>
  <c r="D536" i="1" s="1"/>
  <c r="E537" i="1"/>
  <c r="E536" i="1" s="1"/>
  <c r="C537" i="1"/>
  <c r="C536" i="1" s="1"/>
  <c r="D731" i="1" l="1"/>
  <c r="E731" i="1"/>
  <c r="C731" i="1"/>
  <c r="D123" i="1" l="1"/>
  <c r="D122" i="1" s="1"/>
  <c r="D121" i="1" s="1"/>
  <c r="E123" i="1"/>
  <c r="E122" i="1" s="1"/>
  <c r="E121" i="1" s="1"/>
  <c r="C123" i="1"/>
  <c r="C122" i="1" s="1"/>
  <c r="C121" i="1" s="1"/>
  <c r="D174" i="1" l="1"/>
  <c r="E174" i="1"/>
  <c r="C174" i="1"/>
  <c r="D110" i="1" l="1"/>
  <c r="E110" i="1"/>
  <c r="C110" i="1"/>
  <c r="D644" i="1" l="1"/>
  <c r="D643" i="1" s="1"/>
  <c r="E644" i="1"/>
  <c r="E643" i="1" s="1"/>
  <c r="C644" i="1"/>
  <c r="C643" i="1" s="1"/>
  <c r="D461" i="1" l="1"/>
  <c r="E461" i="1"/>
  <c r="C461" i="1" l="1"/>
  <c r="D581" i="1" l="1"/>
  <c r="D580" i="1" s="1"/>
  <c r="E581" i="1"/>
  <c r="E580" i="1" s="1"/>
  <c r="C581" i="1"/>
  <c r="C580" i="1" s="1"/>
  <c r="D623" i="1" l="1"/>
  <c r="E623" i="1"/>
  <c r="C623" i="1"/>
  <c r="E637" i="1" l="1"/>
  <c r="E638" i="1"/>
  <c r="C635" i="1"/>
  <c r="C634" i="1" s="1"/>
  <c r="E476" i="1" l="1"/>
  <c r="D476" i="1"/>
  <c r="C476" i="1"/>
  <c r="E474" i="1"/>
  <c r="D474" i="1"/>
  <c r="C474" i="1"/>
  <c r="E472" i="1"/>
  <c r="D472" i="1"/>
  <c r="C472" i="1"/>
  <c r="D470" i="1"/>
  <c r="E470" i="1"/>
  <c r="C470" i="1"/>
  <c r="D484" i="1"/>
  <c r="E484" i="1"/>
  <c r="D482" i="1"/>
  <c r="E482" i="1"/>
  <c r="D480" i="1"/>
  <c r="D479" i="1" s="1"/>
  <c r="D478" i="1" s="1"/>
  <c r="E480" i="1"/>
  <c r="E479" i="1" s="1"/>
  <c r="E478" i="1" s="1"/>
  <c r="C484" i="1"/>
  <c r="C482" i="1"/>
  <c r="C480" i="1"/>
  <c r="C478" i="1"/>
  <c r="C469" i="1" l="1"/>
  <c r="C468" i="1" s="1"/>
  <c r="C467" i="1" s="1"/>
  <c r="E469" i="1"/>
  <c r="E468" i="1" s="1"/>
  <c r="E467" i="1" s="1"/>
  <c r="D469" i="1"/>
  <c r="D468" i="1" s="1"/>
  <c r="D467" i="1" s="1"/>
  <c r="E735" i="1" l="1"/>
  <c r="E734" i="1" s="1"/>
  <c r="E733" i="1" s="1"/>
  <c r="D735" i="1"/>
  <c r="D734" i="1" s="1"/>
  <c r="D733" i="1" s="1"/>
  <c r="C735" i="1"/>
  <c r="C734" i="1" s="1"/>
  <c r="C733" i="1" s="1"/>
  <c r="E729" i="1"/>
  <c r="D729" i="1"/>
  <c r="C729" i="1"/>
  <c r="E725" i="1"/>
  <c r="E724" i="1" s="1"/>
  <c r="D725" i="1"/>
  <c r="D724" i="1" s="1"/>
  <c r="C725" i="1"/>
  <c r="C724" i="1" s="1"/>
  <c r="E719" i="1"/>
  <c r="E718" i="1" s="1"/>
  <c r="D719" i="1"/>
  <c r="D718" i="1" s="1"/>
  <c r="C719" i="1"/>
  <c r="C718" i="1" s="1"/>
  <c r="E716" i="1"/>
  <c r="E715" i="1" s="1"/>
  <c r="D716" i="1"/>
  <c r="D715" i="1" s="1"/>
  <c r="C716" i="1"/>
  <c r="C715" i="1" s="1"/>
  <c r="E713" i="1"/>
  <c r="E712" i="1" s="1"/>
  <c r="D713" i="1"/>
  <c r="D712" i="1" s="1"/>
  <c r="C713" i="1"/>
  <c r="C712" i="1" s="1"/>
  <c r="E704" i="1"/>
  <c r="D704" i="1"/>
  <c r="C704" i="1"/>
  <c r="E702" i="1"/>
  <c r="E701" i="1" s="1"/>
  <c r="D702" i="1"/>
  <c r="D701" i="1" s="1"/>
  <c r="C702" i="1"/>
  <c r="C701" i="1" s="1"/>
  <c r="E699" i="1"/>
  <c r="E698" i="1" s="1"/>
  <c r="D699" i="1"/>
  <c r="D698" i="1" s="1"/>
  <c r="C699" i="1"/>
  <c r="C698" i="1" s="1"/>
  <c r="E696" i="1"/>
  <c r="E695" i="1" s="1"/>
  <c r="D696" i="1"/>
  <c r="D695" i="1" s="1"/>
  <c r="C696" i="1"/>
  <c r="C695" i="1" s="1"/>
  <c r="E693" i="1"/>
  <c r="E692" i="1" s="1"/>
  <c r="D693" i="1"/>
  <c r="D692" i="1" s="1"/>
  <c r="C693" i="1"/>
  <c r="C692" i="1" s="1"/>
  <c r="E690" i="1"/>
  <c r="E689" i="1" s="1"/>
  <c r="D690" i="1"/>
  <c r="D689" i="1" s="1"/>
  <c r="C690" i="1"/>
  <c r="C689" i="1" s="1"/>
  <c r="E687" i="1"/>
  <c r="E686" i="1" s="1"/>
  <c r="D687" i="1"/>
  <c r="D686" i="1" s="1"/>
  <c r="C687" i="1"/>
  <c r="C686" i="1" s="1"/>
  <c r="E672" i="1"/>
  <c r="E671" i="1" s="1"/>
  <c r="D672" i="1"/>
  <c r="D671" i="1" s="1"/>
  <c r="C672" i="1"/>
  <c r="C671" i="1" s="1"/>
  <c r="E646" i="1"/>
  <c r="D646" i="1"/>
  <c r="C646" i="1"/>
  <c r="E632" i="1"/>
  <c r="E631" i="1" s="1"/>
  <c r="D632" i="1"/>
  <c r="D631" i="1" s="1"/>
  <c r="C632" i="1"/>
  <c r="C631" i="1" s="1"/>
  <c r="E628" i="1"/>
  <c r="E627" i="1" s="1"/>
  <c r="D628" i="1"/>
  <c r="D627" i="1" s="1"/>
  <c r="C628" i="1"/>
  <c r="C627" i="1" s="1"/>
  <c r="E622" i="1"/>
  <c r="D622" i="1"/>
  <c r="C622" i="1"/>
  <c r="E620" i="1"/>
  <c r="E619" i="1" s="1"/>
  <c r="D620" i="1"/>
  <c r="D619" i="1" s="1"/>
  <c r="C620" i="1"/>
  <c r="C619" i="1" s="1"/>
  <c r="E617" i="1"/>
  <c r="E616" i="1" s="1"/>
  <c r="D617" i="1"/>
  <c r="D616" i="1" s="1"/>
  <c r="C617" i="1"/>
  <c r="C616" i="1" s="1"/>
  <c r="E614" i="1"/>
  <c r="E613" i="1" s="1"/>
  <c r="D614" i="1"/>
  <c r="D613" i="1" s="1"/>
  <c r="C614" i="1"/>
  <c r="C613" i="1" s="1"/>
  <c r="E611" i="1"/>
  <c r="E610" i="1" s="1"/>
  <c r="D611" i="1"/>
  <c r="D610" i="1" s="1"/>
  <c r="C611" i="1"/>
  <c r="C610" i="1" s="1"/>
  <c r="E608" i="1"/>
  <c r="E607" i="1" s="1"/>
  <c r="D608" i="1"/>
  <c r="D607" i="1" s="1"/>
  <c r="C608" i="1"/>
  <c r="C607" i="1" s="1"/>
  <c r="E605" i="1"/>
  <c r="E604" i="1" s="1"/>
  <c r="D605" i="1"/>
  <c r="D604" i="1" s="1"/>
  <c r="C605" i="1"/>
  <c r="C604" i="1" s="1"/>
  <c r="E602" i="1"/>
  <c r="E601" i="1" s="1"/>
  <c r="D602" i="1"/>
  <c r="D601" i="1" s="1"/>
  <c r="C602" i="1"/>
  <c r="C601" i="1" s="1"/>
  <c r="E599" i="1"/>
  <c r="E598" i="1" s="1"/>
  <c r="D599" i="1"/>
  <c r="D598" i="1" s="1"/>
  <c r="C599" i="1"/>
  <c r="C598" i="1" s="1"/>
  <c r="E596" i="1"/>
  <c r="E595" i="1" s="1"/>
  <c r="D596" i="1"/>
  <c r="D595" i="1" s="1"/>
  <c r="C596" i="1"/>
  <c r="C595" i="1" s="1"/>
  <c r="E593" i="1"/>
  <c r="E592" i="1" s="1"/>
  <c r="D593" i="1"/>
  <c r="D592" i="1" s="1"/>
  <c r="C593" i="1"/>
  <c r="C592" i="1" s="1"/>
  <c r="E590" i="1"/>
  <c r="E589" i="1" s="1"/>
  <c r="D590" i="1"/>
  <c r="D589" i="1" s="1"/>
  <c r="C590" i="1"/>
  <c r="C589" i="1" s="1"/>
  <c r="E584" i="1"/>
  <c r="E583" i="1" s="1"/>
  <c r="D584" i="1"/>
  <c r="D583" i="1" s="1"/>
  <c r="C584" i="1"/>
  <c r="C583" i="1" s="1"/>
  <c r="E578" i="1"/>
  <c r="E577" i="1" s="1"/>
  <c r="D578" i="1"/>
  <c r="D577" i="1" s="1"/>
  <c r="C578" i="1"/>
  <c r="C577" i="1" s="1"/>
  <c r="E572" i="1"/>
  <c r="E571" i="1" s="1"/>
  <c r="D572" i="1"/>
  <c r="D571" i="1" s="1"/>
  <c r="C572" i="1"/>
  <c r="C571" i="1" s="1"/>
  <c r="E569" i="1"/>
  <c r="E568" i="1" s="1"/>
  <c r="D569" i="1"/>
  <c r="D568" i="1" s="1"/>
  <c r="C569" i="1"/>
  <c r="C568" i="1" s="1"/>
  <c r="E566" i="1"/>
  <c r="E565" i="1" s="1"/>
  <c r="D566" i="1"/>
  <c r="D565" i="1" s="1"/>
  <c r="C566" i="1"/>
  <c r="C565" i="1" s="1"/>
  <c r="E563" i="1"/>
  <c r="E562" i="1" s="1"/>
  <c r="D563" i="1"/>
  <c r="D562" i="1" s="1"/>
  <c r="C563" i="1"/>
  <c r="C562" i="1" s="1"/>
  <c r="E558" i="1"/>
  <c r="D558" i="1"/>
  <c r="C558" i="1"/>
  <c r="E553" i="1"/>
  <c r="D553" i="1"/>
  <c r="C553" i="1"/>
  <c r="E540" i="1"/>
  <c r="D540" i="1"/>
  <c r="C540" i="1"/>
  <c r="E526" i="1"/>
  <c r="D526" i="1"/>
  <c r="C526" i="1"/>
  <c r="E521" i="1"/>
  <c r="D521" i="1"/>
  <c r="C521" i="1"/>
  <c r="E465" i="1"/>
  <c r="E464" i="1" s="1"/>
  <c r="E460" i="1" s="1"/>
  <c r="D465" i="1"/>
  <c r="D464" i="1" s="1"/>
  <c r="D460" i="1" s="1"/>
  <c r="C465" i="1"/>
  <c r="C464" i="1" s="1"/>
  <c r="C460" i="1" s="1"/>
  <c r="E458" i="1"/>
  <c r="D458" i="1"/>
  <c r="C458" i="1"/>
  <c r="E452" i="1"/>
  <c r="D452" i="1"/>
  <c r="C452" i="1"/>
  <c r="E428" i="1"/>
  <c r="D428" i="1"/>
  <c r="C428" i="1"/>
  <c r="E426" i="1"/>
  <c r="D426" i="1"/>
  <c r="C426" i="1"/>
  <c r="E424" i="1"/>
  <c r="D424" i="1"/>
  <c r="C424" i="1"/>
  <c r="E408" i="1"/>
  <c r="D408" i="1"/>
  <c r="C408" i="1"/>
  <c r="E401" i="1"/>
  <c r="E400" i="1" s="1"/>
  <c r="D401" i="1"/>
  <c r="D400" i="1" s="1"/>
  <c r="C401" i="1"/>
  <c r="C400" i="1" s="1"/>
  <c r="E397" i="1"/>
  <c r="D397" i="1"/>
  <c r="C397" i="1"/>
  <c r="E394" i="1"/>
  <c r="D394" i="1"/>
  <c r="C394" i="1"/>
  <c r="E392" i="1"/>
  <c r="D392" i="1"/>
  <c r="C392" i="1"/>
  <c r="E385" i="1"/>
  <c r="D385" i="1"/>
  <c r="C385" i="1"/>
  <c r="E383" i="1"/>
  <c r="D383" i="1"/>
  <c r="C383" i="1"/>
  <c r="E381" i="1"/>
  <c r="D381" i="1"/>
  <c r="C381" i="1"/>
  <c r="E379" i="1"/>
  <c r="D379" i="1"/>
  <c r="C379" i="1"/>
  <c r="E371" i="1"/>
  <c r="D371" i="1"/>
  <c r="C371" i="1"/>
  <c r="E367" i="1"/>
  <c r="D367" i="1"/>
  <c r="C367" i="1"/>
  <c r="E365" i="1"/>
  <c r="D365" i="1"/>
  <c r="C365" i="1"/>
  <c r="E363" i="1"/>
  <c r="D363" i="1"/>
  <c r="C363" i="1"/>
  <c r="E361" i="1"/>
  <c r="D361" i="1"/>
  <c r="C361" i="1"/>
  <c r="E359" i="1"/>
  <c r="D359" i="1"/>
  <c r="C359" i="1"/>
  <c r="E357" i="1"/>
  <c r="D357" i="1"/>
  <c r="C357" i="1"/>
  <c r="E355" i="1"/>
  <c r="D355" i="1"/>
  <c r="C355" i="1"/>
  <c r="E353" i="1"/>
  <c r="D353" i="1"/>
  <c r="C353" i="1"/>
  <c r="E351" i="1"/>
  <c r="D351" i="1"/>
  <c r="C351" i="1"/>
  <c r="E349" i="1"/>
  <c r="D349" i="1"/>
  <c r="C349" i="1"/>
  <c r="E345" i="1"/>
  <c r="D345" i="1"/>
  <c r="C345" i="1"/>
  <c r="E343" i="1"/>
  <c r="D343" i="1"/>
  <c r="C343" i="1"/>
  <c r="E341" i="1"/>
  <c r="D341" i="1"/>
  <c r="C341" i="1"/>
  <c r="E332" i="1"/>
  <c r="D332" i="1"/>
  <c r="C332" i="1"/>
  <c r="E330" i="1"/>
  <c r="D330" i="1"/>
  <c r="C330" i="1"/>
  <c r="E328" i="1"/>
  <c r="D328" i="1"/>
  <c r="C328" i="1"/>
  <c r="E326" i="1"/>
  <c r="D326" i="1"/>
  <c r="C326" i="1"/>
  <c r="E324" i="1"/>
  <c r="D324" i="1"/>
  <c r="C324" i="1"/>
  <c r="E320" i="1"/>
  <c r="D320" i="1"/>
  <c r="C320" i="1"/>
  <c r="E318" i="1"/>
  <c r="D318" i="1"/>
  <c r="C318" i="1"/>
  <c r="E316" i="1"/>
  <c r="D316" i="1"/>
  <c r="C316" i="1"/>
  <c r="E312" i="1"/>
  <c r="D312" i="1"/>
  <c r="C312" i="1"/>
  <c r="E306" i="1"/>
  <c r="D306" i="1"/>
  <c r="C306" i="1"/>
  <c r="E302" i="1"/>
  <c r="E301" i="1" s="1"/>
  <c r="E300" i="1" s="1"/>
  <c r="D302" i="1"/>
  <c r="D301" i="1" s="1"/>
  <c r="D300" i="1" s="1"/>
  <c r="C302" i="1"/>
  <c r="C301" i="1" s="1"/>
  <c r="C300" i="1" s="1"/>
  <c r="E298" i="1"/>
  <c r="E297" i="1" s="1"/>
  <c r="E296" i="1" s="1"/>
  <c r="D298" i="1"/>
  <c r="D297" i="1" s="1"/>
  <c r="D296" i="1" s="1"/>
  <c r="C298" i="1"/>
  <c r="C297" i="1" s="1"/>
  <c r="C296" i="1" s="1"/>
  <c r="E286" i="1"/>
  <c r="E285" i="1" s="1"/>
  <c r="E284" i="1" s="1"/>
  <c r="D286" i="1"/>
  <c r="D285" i="1" s="1"/>
  <c r="D284" i="1" s="1"/>
  <c r="C286" i="1"/>
  <c r="C285" i="1" s="1"/>
  <c r="C284" i="1" s="1"/>
  <c r="E282" i="1"/>
  <c r="E281" i="1" s="1"/>
  <c r="D282" i="1"/>
  <c r="D281" i="1" s="1"/>
  <c r="C282" i="1"/>
  <c r="C281" i="1" s="1"/>
  <c r="E279" i="1"/>
  <c r="D279" i="1"/>
  <c r="C279" i="1"/>
  <c r="E277" i="1"/>
  <c r="D277" i="1"/>
  <c r="C277" i="1"/>
  <c r="E273" i="1"/>
  <c r="E272" i="1" s="1"/>
  <c r="D273" i="1"/>
  <c r="D272" i="1" s="1"/>
  <c r="C273" i="1"/>
  <c r="C272" i="1" s="1"/>
  <c r="E270" i="1"/>
  <c r="D270" i="1"/>
  <c r="C270" i="1"/>
  <c r="E267" i="1"/>
  <c r="D267" i="1"/>
  <c r="C267" i="1"/>
  <c r="E265" i="1"/>
  <c r="D265" i="1"/>
  <c r="C265" i="1"/>
  <c r="E262" i="1"/>
  <c r="D262" i="1"/>
  <c r="C262" i="1"/>
  <c r="E257" i="1"/>
  <c r="D257" i="1"/>
  <c r="C257" i="1"/>
  <c r="E254" i="1"/>
  <c r="D254" i="1"/>
  <c r="C254" i="1"/>
  <c r="E252" i="1"/>
  <c r="D252" i="1"/>
  <c r="C252" i="1"/>
  <c r="E250" i="1"/>
  <c r="D250" i="1"/>
  <c r="C250" i="1"/>
  <c r="E248" i="1"/>
  <c r="D248" i="1"/>
  <c r="C248" i="1"/>
  <c r="E246" i="1"/>
  <c r="D246" i="1"/>
  <c r="C246" i="1"/>
  <c r="E244" i="1"/>
  <c r="D244" i="1"/>
  <c r="C244" i="1"/>
  <c r="E239" i="1"/>
  <c r="D239" i="1"/>
  <c r="C239" i="1"/>
  <c r="E235" i="1"/>
  <c r="D235" i="1"/>
  <c r="C235" i="1"/>
  <c r="E233" i="1"/>
  <c r="D233" i="1"/>
  <c r="C233" i="1"/>
  <c r="E231" i="1"/>
  <c r="D231" i="1"/>
  <c r="C231" i="1"/>
  <c r="E229" i="1"/>
  <c r="D229" i="1"/>
  <c r="C229" i="1"/>
  <c r="E218" i="1"/>
  <c r="E217" i="1" s="1"/>
  <c r="E216" i="1" s="1"/>
  <c r="D218" i="1"/>
  <c r="D217" i="1" s="1"/>
  <c r="D216" i="1" s="1"/>
  <c r="C218" i="1"/>
  <c r="C217" i="1" s="1"/>
  <c r="C216" i="1" s="1"/>
  <c r="E213" i="1"/>
  <c r="E212" i="1" s="1"/>
  <c r="D213" i="1"/>
  <c r="D212" i="1" s="1"/>
  <c r="C213" i="1"/>
  <c r="C212" i="1" s="1"/>
  <c r="E210" i="1"/>
  <c r="E209" i="1" s="1"/>
  <c r="D210" i="1"/>
  <c r="D209" i="1" s="1"/>
  <c r="C210" i="1"/>
  <c r="C209" i="1" s="1"/>
  <c r="E206" i="1"/>
  <c r="E202" i="1" s="1"/>
  <c r="D206" i="1"/>
  <c r="D202" i="1" s="1"/>
  <c r="C206" i="1"/>
  <c r="C202" i="1" s="1"/>
  <c r="E200" i="1"/>
  <c r="E199" i="1" s="1"/>
  <c r="D200" i="1"/>
  <c r="D199" i="1" s="1"/>
  <c r="C200" i="1"/>
  <c r="C199" i="1" s="1"/>
  <c r="E185" i="1"/>
  <c r="D185" i="1"/>
  <c r="C185" i="1"/>
  <c r="E173" i="1"/>
  <c r="D173" i="1"/>
  <c r="C173" i="1"/>
  <c r="E167" i="1"/>
  <c r="E166" i="1" s="1"/>
  <c r="D167" i="1"/>
  <c r="D166" i="1" s="1"/>
  <c r="C167" i="1"/>
  <c r="C166" i="1" s="1"/>
  <c r="E163" i="1"/>
  <c r="E162" i="1" s="1"/>
  <c r="D163" i="1"/>
  <c r="D162" i="1" s="1"/>
  <c r="C163" i="1"/>
  <c r="C162" i="1" s="1"/>
  <c r="E160" i="1"/>
  <c r="E159" i="1" s="1"/>
  <c r="D160" i="1"/>
  <c r="D159" i="1" s="1"/>
  <c r="C160" i="1"/>
  <c r="C159" i="1" s="1"/>
  <c r="E157" i="1"/>
  <c r="E156" i="1" s="1"/>
  <c r="D157" i="1"/>
  <c r="D156" i="1" s="1"/>
  <c r="C157" i="1"/>
  <c r="C156" i="1" s="1"/>
  <c r="E153" i="1"/>
  <c r="E152" i="1" s="1"/>
  <c r="D153" i="1"/>
  <c r="D152" i="1" s="1"/>
  <c r="C153" i="1"/>
  <c r="C152" i="1" s="1"/>
  <c r="E150" i="1"/>
  <c r="E149" i="1" s="1"/>
  <c r="D150" i="1"/>
  <c r="D149" i="1" s="1"/>
  <c r="C150" i="1"/>
  <c r="C149" i="1" s="1"/>
  <c r="E145" i="1"/>
  <c r="D145" i="1"/>
  <c r="C145" i="1"/>
  <c r="E143" i="1"/>
  <c r="D143" i="1"/>
  <c r="C143" i="1"/>
  <c r="E137" i="1"/>
  <c r="D137" i="1"/>
  <c r="C137" i="1"/>
  <c r="E119" i="1"/>
  <c r="E118" i="1" s="1"/>
  <c r="E117" i="1" s="1"/>
  <c r="D119" i="1"/>
  <c r="D118" i="1" s="1"/>
  <c r="D117" i="1" s="1"/>
  <c r="C119" i="1"/>
  <c r="C118" i="1" s="1"/>
  <c r="C117" i="1" s="1"/>
  <c r="E115" i="1"/>
  <c r="E114" i="1" s="1"/>
  <c r="D115" i="1"/>
  <c r="D114" i="1" s="1"/>
  <c r="C115" i="1"/>
  <c r="C114" i="1" s="1"/>
  <c r="E107" i="1"/>
  <c r="E106" i="1" s="1"/>
  <c r="D107" i="1"/>
  <c r="D106" i="1" s="1"/>
  <c r="C107" i="1"/>
  <c r="C106" i="1" s="1"/>
  <c r="E104" i="1"/>
  <c r="E103" i="1" s="1"/>
  <c r="D104" i="1"/>
  <c r="D103" i="1" s="1"/>
  <c r="C104" i="1"/>
  <c r="C103" i="1" s="1"/>
  <c r="E100" i="1"/>
  <c r="E99" i="1" s="1"/>
  <c r="D100" i="1"/>
  <c r="D99" i="1" s="1"/>
  <c r="C100" i="1"/>
  <c r="C99" i="1" s="1"/>
  <c r="E95" i="1"/>
  <c r="E94" i="1" s="1"/>
  <c r="E93" i="1" s="1"/>
  <c r="D95" i="1"/>
  <c r="D94" i="1" s="1"/>
  <c r="D93" i="1" s="1"/>
  <c r="C95" i="1"/>
  <c r="C94" i="1" s="1"/>
  <c r="C93" i="1" s="1"/>
  <c r="E91" i="1"/>
  <c r="E90" i="1" s="1"/>
  <c r="D91" i="1"/>
  <c r="D90" i="1" s="1"/>
  <c r="C91" i="1"/>
  <c r="C90" i="1" s="1"/>
  <c r="E87" i="1"/>
  <c r="E86" i="1" s="1"/>
  <c r="E85" i="1" s="1"/>
  <c r="D87" i="1"/>
  <c r="D86" i="1" s="1"/>
  <c r="D85" i="1" s="1"/>
  <c r="C87" i="1"/>
  <c r="C86" i="1" s="1"/>
  <c r="C85" i="1" s="1"/>
  <c r="E82" i="1"/>
  <c r="E81" i="1" s="1"/>
  <c r="D82" i="1"/>
  <c r="D81" i="1" s="1"/>
  <c r="C82" i="1"/>
  <c r="C81" i="1" s="1"/>
  <c r="E79" i="1"/>
  <c r="E78" i="1" s="1"/>
  <c r="D79" i="1"/>
  <c r="D78" i="1" s="1"/>
  <c r="C79" i="1"/>
  <c r="C78" i="1" s="1"/>
  <c r="E74" i="1"/>
  <c r="E73" i="1" s="1"/>
  <c r="E72" i="1" s="1"/>
  <c r="D74" i="1"/>
  <c r="D73" i="1" s="1"/>
  <c r="D72" i="1" s="1"/>
  <c r="C74" i="1"/>
  <c r="C73" i="1" s="1"/>
  <c r="C72" i="1" s="1"/>
  <c r="E70" i="1"/>
  <c r="E69" i="1" s="1"/>
  <c r="E68" i="1" s="1"/>
  <c r="D70" i="1"/>
  <c r="D69" i="1" s="1"/>
  <c r="D68" i="1" s="1"/>
  <c r="C70" i="1"/>
  <c r="C69" i="1" s="1"/>
  <c r="C68" i="1" s="1"/>
  <c r="E65" i="1"/>
  <c r="E64" i="1" s="1"/>
  <c r="E63" i="1" s="1"/>
  <c r="D65" i="1"/>
  <c r="D64" i="1" s="1"/>
  <c r="D63" i="1" s="1"/>
  <c r="C65" i="1"/>
  <c r="C64" i="1" s="1"/>
  <c r="C63" i="1" s="1"/>
  <c r="E60" i="1"/>
  <c r="E59" i="1" s="1"/>
  <c r="E58" i="1" s="1"/>
  <c r="D60" i="1"/>
  <c r="D59" i="1" s="1"/>
  <c r="D58" i="1" s="1"/>
  <c r="C60" i="1"/>
  <c r="C59" i="1" s="1"/>
  <c r="C58" i="1" s="1"/>
  <c r="E56" i="1"/>
  <c r="E55" i="1" s="1"/>
  <c r="E54" i="1" s="1"/>
  <c r="D56" i="1"/>
  <c r="D55" i="1" s="1"/>
  <c r="D54" i="1" s="1"/>
  <c r="C56" i="1"/>
  <c r="C55" i="1" s="1"/>
  <c r="C54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C305" i="1" l="1"/>
  <c r="C304" i="1" s="1"/>
  <c r="D305" i="1"/>
  <c r="E305" i="1"/>
  <c r="E520" i="1"/>
  <c r="D520" i="1"/>
  <c r="E127" i="1"/>
  <c r="E126" i="1" s="1"/>
  <c r="D127" i="1"/>
  <c r="D126" i="1" s="1"/>
  <c r="C127" i="1"/>
  <c r="C126" i="1" s="1"/>
  <c r="E423" i="1"/>
  <c r="E422" i="1" s="1"/>
  <c r="E410" i="1" s="1"/>
  <c r="C539" i="1"/>
  <c r="D539" i="1"/>
  <c r="E539" i="1"/>
  <c r="D711" i="1"/>
  <c r="E711" i="1"/>
  <c r="C423" i="1"/>
  <c r="C422" i="1" s="1"/>
  <c r="C410" i="1" s="1"/>
  <c r="C711" i="1"/>
  <c r="D181" i="1"/>
  <c r="D180" i="1" s="1"/>
  <c r="D172" i="1" s="1"/>
  <c r="D165" i="1" s="1"/>
  <c r="D423" i="1"/>
  <c r="D422" i="1" s="1"/>
  <c r="D410" i="1" s="1"/>
  <c r="D304" i="1"/>
  <c r="C348" i="1"/>
  <c r="C347" i="1" s="1"/>
  <c r="C181" i="1"/>
  <c r="C180" i="1" s="1"/>
  <c r="C172" i="1" s="1"/>
  <c r="C165" i="1" s="1"/>
  <c r="D348" i="1"/>
  <c r="D347" i="1" s="1"/>
  <c r="E348" i="1"/>
  <c r="E347" i="1" s="1"/>
  <c r="C378" i="1"/>
  <c r="C377" i="1" s="1"/>
  <c r="D378" i="1"/>
  <c r="D377" i="1" s="1"/>
  <c r="E378" i="1"/>
  <c r="E377" i="1" s="1"/>
  <c r="E304" i="1"/>
  <c r="C228" i="1"/>
  <c r="C227" i="1" s="1"/>
  <c r="D228" i="1"/>
  <c r="D227" i="1" s="1"/>
  <c r="E228" i="1"/>
  <c r="E227" i="1" s="1"/>
  <c r="E181" i="1"/>
  <c r="E180" i="1" s="1"/>
  <c r="E172" i="1" s="1"/>
  <c r="E165" i="1" s="1"/>
  <c r="C102" i="1"/>
  <c r="C520" i="1"/>
  <c r="C728" i="1"/>
  <c r="C727" i="1" s="1"/>
  <c r="E728" i="1"/>
  <c r="E727" i="1" s="1"/>
  <c r="D728" i="1"/>
  <c r="D727" i="1" s="1"/>
  <c r="D102" i="1"/>
  <c r="E102" i="1"/>
  <c r="C155" i="1"/>
  <c r="C148" i="1" s="1"/>
  <c r="C147" i="1" s="1"/>
  <c r="D451" i="1"/>
  <c r="D439" i="1" s="1"/>
  <c r="D142" i="1"/>
  <c r="D141" i="1" s="1"/>
  <c r="E142" i="1"/>
  <c r="E141" i="1" s="1"/>
  <c r="E276" i="1"/>
  <c r="E275" i="1" s="1"/>
  <c r="D404" i="1"/>
  <c r="C198" i="1"/>
  <c r="D340" i="1"/>
  <c r="D339" i="1" s="1"/>
  <c r="C340" i="1"/>
  <c r="C339" i="1" s="1"/>
  <c r="E451" i="1"/>
  <c r="E439" i="1" s="1"/>
  <c r="C261" i="1"/>
  <c r="C260" i="1" s="1"/>
  <c r="D261" i="1"/>
  <c r="D260" i="1" s="1"/>
  <c r="E261" i="1"/>
  <c r="E260" i="1" s="1"/>
  <c r="C276" i="1"/>
  <c r="C275" i="1" s="1"/>
  <c r="D323" i="1"/>
  <c r="D322" i="1" s="1"/>
  <c r="C451" i="1"/>
  <c r="C439" i="1" s="1"/>
  <c r="E404" i="1"/>
  <c r="C404" i="1"/>
  <c r="E340" i="1"/>
  <c r="E339" i="1" s="1"/>
  <c r="E323" i="1"/>
  <c r="E322" i="1" s="1"/>
  <c r="C323" i="1"/>
  <c r="C322" i="1" s="1"/>
  <c r="D276" i="1"/>
  <c r="D275" i="1" s="1"/>
  <c r="E243" i="1"/>
  <c r="E242" i="1" s="1"/>
  <c r="C243" i="1"/>
  <c r="C242" i="1" s="1"/>
  <c r="D243" i="1"/>
  <c r="D242" i="1" s="1"/>
  <c r="D208" i="1"/>
  <c r="E208" i="1"/>
  <c r="C208" i="1"/>
  <c r="E198" i="1"/>
  <c r="E197" i="1" s="1"/>
  <c r="D198" i="1"/>
  <c r="D155" i="1"/>
  <c r="D148" i="1" s="1"/>
  <c r="D147" i="1" s="1"/>
  <c r="E155" i="1"/>
  <c r="E148" i="1" s="1"/>
  <c r="E147" i="1" s="1"/>
  <c r="C142" i="1"/>
  <c r="C141" i="1" s="1"/>
  <c r="D89" i="1"/>
  <c r="D84" i="1" s="1"/>
  <c r="E89" i="1"/>
  <c r="E84" i="1" s="1"/>
  <c r="E77" i="1"/>
  <c r="E76" i="1" s="1"/>
  <c r="C77" i="1"/>
  <c r="C76" i="1" s="1"/>
  <c r="D77" i="1"/>
  <c r="D76" i="1" s="1"/>
  <c r="D67" i="1"/>
  <c r="D62" i="1" s="1"/>
  <c r="C67" i="1"/>
  <c r="C62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D670" i="1"/>
  <c r="C27" i="1"/>
  <c r="C26" i="1" s="1"/>
  <c r="D41" i="1"/>
  <c r="D40" i="1" s="1"/>
  <c r="E67" i="1"/>
  <c r="E62" i="1" s="1"/>
  <c r="C89" i="1"/>
  <c r="C84" i="1" s="1"/>
  <c r="C670" i="1"/>
  <c r="E27" i="1"/>
  <c r="E26" i="1" s="1"/>
  <c r="E670" i="1"/>
  <c r="C197" i="1" l="1"/>
  <c r="D197" i="1"/>
  <c r="D226" i="1"/>
  <c r="D225" i="1" s="1"/>
  <c r="C226" i="1"/>
  <c r="C225" i="1" s="1"/>
  <c r="E226" i="1"/>
  <c r="E225" i="1" s="1"/>
  <c r="D125" i="1"/>
  <c r="D98" i="1" s="1"/>
  <c r="E125" i="1"/>
  <c r="E98" i="1" s="1"/>
  <c r="D519" i="1"/>
  <c r="D518" i="1" s="1"/>
  <c r="E519" i="1"/>
  <c r="E518" i="1" s="1"/>
  <c r="C519" i="1"/>
  <c r="C518" i="1" s="1"/>
  <c r="C125" i="1"/>
  <c r="C98" i="1" s="1"/>
  <c r="D11" i="1"/>
  <c r="E11" i="1"/>
  <c r="C11" i="1"/>
  <c r="E97" i="1" l="1"/>
  <c r="E10" i="1" s="1"/>
  <c r="E737" i="1" s="1"/>
  <c r="C97" i="1"/>
  <c r="C10" i="1" s="1"/>
  <c r="C737" i="1" s="1"/>
  <c r="D97" i="1"/>
  <c r="D10" i="1" s="1"/>
  <c r="D737" i="1" s="1"/>
</calcChain>
</file>

<file path=xl/sharedStrings.xml><?xml version="1.0" encoding="utf-8"?>
<sst xmlns="http://schemas.openxmlformats.org/spreadsheetml/2006/main" count="1463" uniqueCount="1209">
  <si>
    <t>к решению Совета</t>
  </si>
  <si>
    <t>(руб.)</t>
  </si>
  <si>
    <t>Наименование показателя</t>
  </si>
  <si>
    <t>Код видов доходов, подвидов доходов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</si>
  <si>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</si>
  <si>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</si>
  <si>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</si>
  <si>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</si>
  <si>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</si>
  <si>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</si>
  <si>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</si>
  <si>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</si>
  <si>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</si>
  <si>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 xml:space="preserve"> 1 01 02010 01 0000 110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</si>
  <si>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</si>
  <si>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</si>
  <si>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</si>
  <si>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</si>
  <si>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</si>
  <si>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</si>
  <si>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</si>
  <si>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</si>
  <si>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</si>
  <si>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</si>
  <si>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</si>
  <si>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</si>
  <si>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</si>
  <si>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 xml:space="preserve"> 1 01 02080 01 0000 110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</si>
  <si>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</si>
  <si>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</si>
  <si>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</si>
  <si>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</si>
  <si>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</si>
  <si>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</si>
  <si>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</si>
  <si>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</si>
  <si>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</si>
  <si>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</si>
  <si>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</si>
  <si>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</si>
  <si>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</si>
  <si>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</si>
  <si>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</si>
  <si>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</si>
  <si>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</si>
  <si>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</si>
  <si>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</si>
  <si>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</si>
  <si>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</si>
  <si>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</si>
  <si>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</si>
  <si>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</si>
  <si>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</si>
  <si>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</si>
  <si>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</si>
  <si>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</si>
  <si>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</si>
  <si>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</si>
  <si>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</si>
  <si>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</si>
  <si>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</si>
  <si>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</si>
  <si>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</si>
  <si>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</si>
  <si>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</si>
  <si>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</si>
  <si>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</si>
  <si>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</si>
  <si>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</si>
  <si>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</si>
  <si>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</si>
  <si>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</si>
  <si>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</si>
  <si>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</si>
  <si>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</si>
  <si>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</si>
  <si>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</si>
  <si>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</si>
  <si>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</si>
  <si>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</si>
  <si>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</si>
  <si>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</si>
  <si>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</si>
  <si>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</si>
  <si>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</si>
  <si>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</si>
  <si>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</si>
  <si>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</si>
  <si>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</si>
  <si>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</si>
  <si>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</si>
  <si>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</si>
  <si>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</si>
  <si>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</si>
  <si>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</si>
  <si>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</si>
  <si>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</si>
  <si>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</si>
  <si>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</si>
  <si>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</si>
  <si>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</si>
  <si>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</si>
  <si>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</si>
  <si>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</si>
  <si>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</si>
  <si>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</si>
  <si>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</si>
  <si>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</si>
  <si>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</si>
  <si>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</si>
  <si>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</si>
  <si>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</si>
  <si>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</si>
  <si>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</si>
  <si>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</si>
  <si>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</si>
  <si>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</si>
  <si>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</si>
  <si>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</si>
  <si>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</si>
  <si>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</si>
  <si>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</si>
  <si>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</si>
  <si>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</si>
  <si>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</si>
  <si>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</si>
  <si>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</si>
  <si>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</si>
  <si>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</si>
  <si>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</si>
  <si>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</si>
  <si>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</si>
  <si>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</si>
  <si>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</si>
  <si>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</si>
  <si>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</si>
  <si>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</si>
  <si>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</si>
  <si>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</si>
  <si>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</si>
  <si>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</si>
  <si>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</si>
  <si>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</si>
  <si>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</si>
  <si>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</si>
  <si>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</si>
  <si>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</si>
  <si>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</si>
  <si>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</si>
  <si>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</si>
  <si>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</si>
  <si>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</si>
  <si>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</si>
  <si>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</si>
  <si>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</si>
  <si>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</si>
  <si>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</si>
  <si>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</si>
  <si>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</si>
  <si>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</si>
  <si>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</si>
  <si>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</si>
  <si>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</si>
  <si>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</si>
  <si>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</si>
  <si>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</si>
  <si>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</si>
  <si>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</si>
  <si>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</si>
  <si>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</si>
  <si>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</si>
  <si>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</si>
  <si>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</si>
  <si>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</si>
  <si>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</si>
  <si>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</si>
  <si>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</si>
  <si>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</si>
  <si>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</si>
  <si>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</si>
  <si>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</si>
  <si>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</si>
  <si>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</si>
  <si>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</si>
  <si>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</si>
  <si>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</si>
  <si>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</si>
  <si>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</si>
  <si>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</si>
  <si>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</si>
  <si>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</si>
  <si>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</si>
  <si>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</si>
  <si>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</si>
  <si>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</si>
  <si>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</si>
  <si>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</si>
  <si>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</si>
  <si>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</si>
  <si>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</si>
  <si>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</si>
  <si>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</si>
  <si>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</si>
  <si>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</si>
  <si>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</si>
  <si>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</si>
  <si>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</si>
  <si>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</si>
  <si>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</si>
  <si>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</si>
  <si>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</si>
  <si>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</si>
  <si>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</si>
  <si>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</si>
  <si>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</si>
  <si>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</si>
  <si>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</si>
  <si>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</si>
  <si>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</si>
  <si>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</si>
  <si>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</si>
  <si>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</si>
  <si>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</si>
  <si>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</si>
  <si>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</si>
  <si>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</si>
  <si>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</si>
  <si>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</si>
  <si>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</si>
  <si>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</si>
  <si>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</si>
  <si>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</si>
  <si>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</si>
  <si>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</si>
  <si>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</si>
  <si>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</si>
  <si>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</si>
  <si>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</si>
  <si>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</si>
  <si>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</si>
  <si>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</si>
  <si>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</si>
  <si>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</si>
  <si>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</si>
  <si>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</si>
  <si>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</si>
  <si>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</si>
  <si>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</si>
  <si>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</si>
  <si>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</si>
  <si>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</si>
  <si>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</si>
  <si>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</si>
  <si>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</si>
  <si>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</si>
  <si>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</si>
  <si>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</si>
  <si>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</si>
  <si>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</si>
  <si>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</si>
  <si>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</si>
  <si>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</si>
  <si>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</si>
  <si>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</si>
  <si>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</si>
  <si>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</si>
  <si>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</si>
  <si>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</si>
  <si>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</si>
  <si>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</si>
  <si>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</si>
  <si>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</si>
  <si>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</si>
  <si>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</si>
  <si>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</si>
  <si>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</si>
  <si>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</si>
  <si>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</si>
  <si>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</si>
  <si>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</si>
  <si>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</si>
  <si>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</si>
  <si>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</si>
  <si>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</si>
  <si>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</si>
  <si>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</si>
  <si>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</si>
  <si>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</si>
  <si>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</si>
  <si>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</si>
  <si>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</si>
  <si>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</si>
  <si>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</si>
  <si>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</si>
  <si>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</si>
  <si>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</si>
  <si>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</si>
  <si>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</si>
  <si>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</si>
  <si>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</si>
  <si>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</si>
  <si>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</si>
  <si>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</si>
  <si>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</si>
  <si>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</si>
  <si>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</si>
  <si>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</si>
  <si>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</si>
  <si>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</si>
  <si>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</si>
  <si>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</si>
  <si>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</si>
  <si>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</si>
  <si>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</si>
  <si>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</si>
  <si>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</si>
  <si>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</si>
  <si>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</si>
  <si>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</si>
  <si>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</si>
  <si>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</si>
  <si>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</si>
  <si>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</si>
  <si>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</si>
  <si>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</si>
  <si>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</si>
  <si>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</si>
  <si>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</si>
  <si>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</si>
  <si>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</si>
  <si>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</si>
  <si>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</si>
  <si>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</si>
  <si>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</si>
  <si>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</si>
  <si>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</si>
  <si>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</si>
  <si>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</si>
  <si>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</si>
  <si>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</si>
  <si>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</si>
  <si>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</si>
  <si>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</si>
  <si>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</si>
  <si>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</si>
  <si>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</si>
  <si>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</si>
  <si>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</si>
  <si>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</si>
  <si>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</si>
  <si>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</si>
  <si>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</si>
  <si>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</si>
  <si>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</si>
  <si>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</si>
  <si>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</si>
  <si>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</si>
  <si>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</si>
  <si>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</si>
  <si>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</si>
  <si>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</si>
  <si>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</si>
  <si>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</si>
  <si>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</si>
  <si>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</si>
  <si>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</si>
  <si>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</si>
  <si>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</si>
  <si>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</si>
  <si>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</si>
  <si>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</si>
  <si>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</si>
  <si>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</si>
  <si>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</si>
  <si>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</si>
  <si>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</si>
  <si>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</si>
  <si>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</si>
  <si>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</si>
  <si>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</si>
  <si>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</si>
  <si>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</si>
  <si>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</si>
  <si>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</si>
  <si>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</si>
  <si>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</si>
  <si>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</si>
  <si>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</si>
  <si>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</si>
  <si>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</si>
  <si>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</si>
  <si>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</si>
  <si>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</si>
  <si>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</si>
  <si>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</si>
  <si>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</si>
  <si>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</si>
  <si>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</si>
  <si>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</si>
  <si>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</si>
  <si>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</si>
  <si>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</si>
  <si>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</si>
  <si>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</si>
  <si>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</si>
  <si>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</si>
  <si>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</si>
  <si>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</si>
  <si>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</si>
  <si>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</si>
  <si>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</si>
  <si>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</si>
  <si>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</si>
  <si>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</si>
  <si>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</si>
  <si>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</si>
  <si>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</si>
  <si>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</si>
  <si>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</si>
  <si>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</si>
  <si>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</si>
  <si>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</si>
  <si>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</si>
  <si>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</si>
  <si>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</si>
  <si>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</si>
  <si>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</si>
  <si>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</si>
  <si>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</si>
  <si>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</si>
  <si>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</si>
  <si>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</si>
  <si>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</si>
  <si>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</si>
  <si>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</si>
  <si>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</si>
  <si>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</si>
  <si>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</si>
  <si>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</si>
  <si>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</si>
  <si>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</si>
  <si>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</si>
  <si>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</si>
  <si>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</si>
  <si>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</si>
  <si>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</si>
  <si>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</si>
  <si>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</si>
  <si>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</si>
  <si>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</si>
  <si>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</si>
  <si>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</si>
  <si>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</si>
  <si>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</si>
  <si>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</si>
  <si>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</si>
  <si>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</si>
  <si>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</si>
  <si>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</si>
  <si>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</si>
  <si>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</si>
  <si>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</si>
  <si>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</si>
  <si>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</si>
  <si>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</si>
  <si>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</si>
  <si>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</si>
  <si>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</si>
  <si>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</si>
  <si>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</si>
  <si>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</si>
  <si>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</si>
  <si>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</si>
  <si>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</si>
  <si>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</si>
  <si>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</si>
  <si>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</si>
  <si>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</si>
  <si>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</si>
  <si>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</si>
  <si>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</si>
  <si>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</si>
  <si>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</si>
  <si>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</si>
  <si>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</si>
  <si>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</si>
  <si>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</si>
  <si>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</si>
  <si>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</si>
  <si>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</si>
  <si>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</si>
  <si>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</si>
  <si>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</si>
  <si>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</si>
  <si>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</si>
  <si>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</si>
  <si>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</si>
  <si>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</si>
  <si>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</si>
  <si>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</si>
  <si>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</si>
  <si>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</si>
  <si>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</si>
  <si>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</si>
  <si>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</si>
  <si>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</si>
  <si>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</si>
  <si>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</si>
  <si>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</si>
  <si>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</si>
  <si>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</si>
  <si>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</si>
  <si>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</si>
  <si>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</si>
  <si>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</si>
  <si>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</si>
  <si>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</si>
  <si>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</si>
  <si>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</si>
  <si>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</si>
  <si>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</si>
  <si>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</si>
  <si>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</si>
  <si>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</si>
  <si>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</si>
  <si>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</si>
  <si>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</si>
  <si>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</si>
  <si>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</si>
  <si>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</si>
  <si>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</si>
  <si>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</si>
  <si>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</si>
  <si>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</si>
  <si>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</si>
  <si>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</si>
  <si>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</si>
  <si>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</si>
  <si>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</si>
  <si>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</si>
  <si>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</si>
  <si>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</si>
  <si>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</si>
  <si>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</si>
  <si>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</si>
  <si>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</si>
  <si>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</si>
  <si>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</si>
  <si>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</si>
  <si>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</si>
  <si>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</si>
  <si>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</si>
  <si>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</si>
  <si>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</si>
  <si>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</si>
  <si>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</si>
  <si>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</si>
  <si>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</si>
  <si>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</si>
  <si>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</si>
  <si>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</si>
  <si>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</si>
  <si>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</si>
  <si>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</si>
  <si>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</si>
  <si>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</si>
  <si>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</si>
  <si>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</si>
  <si>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</si>
  <si>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</si>
  <si>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</si>
  <si>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</si>
  <si>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</si>
  <si>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</si>
  <si>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</si>
  <si>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</si>
  <si>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</si>
  <si>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</si>
  <si>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</si>
  <si>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</si>
  <si>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</si>
  <si>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</si>
  <si>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</si>
  <si>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</si>
  <si>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</si>
  <si>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</si>
  <si>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</si>
  <si>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</si>
  <si>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</si>
  <si>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</si>
  <si>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</si>
  <si>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</si>
  <si>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</si>
  <si>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</si>
  <si>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</si>
  <si>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</si>
  <si>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</si>
  <si>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</si>
  <si>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</si>
  <si>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</si>
  <si>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</si>
  <si>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</si>
  <si>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</si>
  <si>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</si>
  <si>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</si>
  <si>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</si>
  <si>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</si>
  <si>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</si>
  <si>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</si>
  <si>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</si>
  <si>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</si>
  <si>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</si>
  <si>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</si>
  <si>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2 02 20299 00 0000 150</t>
  </si>
  <si>
    <t>2 02 20299 04 0000 150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</si>
  <si>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</si>
  <si>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</si>
  <si>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</si>
  <si>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</si>
  <si>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</si>
  <si>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</si>
  <si>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</si>
  <si>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</si>
  <si>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</si>
  <si>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</si>
  <si>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</si>
  <si>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</si>
  <si>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</si>
  <si>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</si>
  <si>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</si>
  <si>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</si>
  <si>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</si>
  <si>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</si>
  <si>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</si>
  <si>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</si>
  <si>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</si>
  <si>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</si>
  <si>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</si>
  <si>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</si>
  <si>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</si>
  <si>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</si>
  <si>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</si>
  <si>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</si>
  <si>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</si>
  <si>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</si>
  <si>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</si>
  <si>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</si>
  <si>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</si>
  <si>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</si>
  <si>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</si>
  <si>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</si>
  <si>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</si>
  <si>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</si>
  <si>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</si>
  <si>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</si>
  <si>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</si>
  <si>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</si>
  <si>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</si>
  <si>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</si>
  <si>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</si>
  <si>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</si>
  <si>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</si>
  <si>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</si>
  <si>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</si>
  <si>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</si>
  <si>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</si>
  <si>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</si>
  <si>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</si>
  <si>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</si>
  <si>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</si>
  <si>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</si>
  <si>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</si>
  <si>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</si>
  <si>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</si>
  <si>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</si>
  <si>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</si>
  <si>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</si>
  <si>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</si>
  <si>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</si>
  <si>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</si>
  <si>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</si>
  <si>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</si>
  <si>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</si>
  <si>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</si>
  <si>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</si>
  <si>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</si>
  <si>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</si>
  <si>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</si>
  <si>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</si>
  <si>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</si>
  <si>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</si>
  <si>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</si>
  <si>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</si>
  <si>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</si>
  <si>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</si>
  <si>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</si>
  <si>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</si>
  <si>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</si>
  <si>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</si>
  <si>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</si>
  <si>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</si>
  <si>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</si>
  <si>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</si>
  <si>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</si>
  <si>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</si>
  <si>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</si>
  <si>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</si>
  <si>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</si>
  <si>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</si>
  <si>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</si>
  <si>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</si>
  <si>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</si>
  <si>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</si>
  <si>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</si>
  <si>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</si>
  <si>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</si>
  <si>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</si>
  <si>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</si>
  <si>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</si>
  <si>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</si>
  <si>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</si>
  <si>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</si>
  <si>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</si>
  <si>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</si>
  <si>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</si>
  <si>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</si>
  <si>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</si>
  <si>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</si>
  <si>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</si>
  <si>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</si>
  <si>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</si>
  <si>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</si>
  <si>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</si>
  <si>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</si>
  <si>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</si>
  <si>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</si>
  <si>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</si>
  <si>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</si>
  <si>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</si>
  <si>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</si>
  <si>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</si>
  <si>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</si>
  <si>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</si>
  <si>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</si>
  <si>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</si>
  <si>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</si>
  <si>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</si>
  <si>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</si>
  <si>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</si>
  <si>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</si>
  <si>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</si>
  <si>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</si>
  <si>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</si>
  <si>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</si>
  <si>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</si>
  <si>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</si>
  <si>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</si>
  <si>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</si>
  <si>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</si>
  <si>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</si>
  <si>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</si>
  <si>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</si>
  <si>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</si>
  <si>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</si>
  <si>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</si>
  <si>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</si>
  <si>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</si>
  <si>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</si>
  <si>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</si>
  <si>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</si>
  <si>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</si>
  <si>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</si>
  <si>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</si>
  <si>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</si>
  <si>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</si>
  <si>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</si>
  <si>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</si>
  <si>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</si>
  <si>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</si>
  <si>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</si>
  <si>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</si>
  <si>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</si>
  <si>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</si>
  <si>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</si>
  <si>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</si>
  <si>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</si>
  <si>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</si>
  <si>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</si>
  <si>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</si>
  <si>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</si>
  <si>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</si>
  <si>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</si>
  <si>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</si>
  <si>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</si>
  <si>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</si>
  <si>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</si>
  <si>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</si>
  <si>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</si>
  <si>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</si>
  <si>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</si>
  <si>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</si>
  <si>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</si>
  <si>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</si>
  <si>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</si>
  <si>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</si>
  <si>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2 02 45303 00 0000 150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</si>
  <si>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</si>
  <si>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</si>
  <si>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</si>
  <si>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</si>
  <si>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</si>
  <si>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</si>
  <si>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</si>
  <si>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</si>
  <si>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</si>
  <si>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</si>
  <si>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</si>
  <si>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</si>
  <si>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</si>
  <si>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</si>
  <si>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</si>
  <si>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</si>
  <si>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</si>
  <si>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</si>
  <si>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</si>
  <si>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</si>
  <si>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</si>
  <si>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</si>
  <si>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</si>
  <si>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</si>
  <si>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</si>
  <si>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</si>
  <si>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</si>
  <si>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</si>
  <si>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</si>
  <si>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</si>
  <si>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</si>
  <si>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</si>
  <si>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</si>
  <si>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</si>
  <si>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</si>
  <si>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</si>
  <si>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</si>
  <si>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</si>
  <si>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</si>
  <si>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</si>
  <si>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</si>
  <si>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</si>
  <si>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</si>
  <si>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</si>
  <si>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</si>
  <si>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</si>
  <si>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</si>
  <si>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</si>
  <si>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</si>
  <si>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</si>
  <si>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</si>
  <si>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</si>
  <si>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</si>
  <si>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</si>
  <si>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</si>
  <si>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</si>
  <si>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</si>
  <si>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</si>
  <si>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</si>
  <si>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</si>
  <si>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</si>
  <si>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</si>
  <si>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</si>
  <si>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</si>
  <si>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</si>
  <si>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</si>
  <si>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</si>
  <si>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</si>
  <si>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</si>
  <si>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</si>
  <si>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</si>
  <si>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>2 02 25229 00 0000 150</t>
  </si>
  <si>
    <t>1 16 11050 01 0000 140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</si>
  <si>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</si>
  <si>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создание спортивных площадок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</si>
  <si>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</si>
  <si>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</si>
  <si>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</si>
  <si>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</si>
  <si>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</si>
  <si>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</si>
  <si>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</si>
  <si>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</si>
  <si>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</si>
  <si>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</si>
  <si>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</si>
  <si>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</si>
  <si>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</si>
  <si>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</si>
  <si>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</si>
  <si>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</si>
  <si>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</si>
  <si>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</si>
  <si>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</si>
  <si>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</si>
  <si>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</si>
  <si>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</si>
  <si>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</si>
  <si>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</si>
  <si>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</si>
  <si>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</si>
  <si>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</si>
  <si>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</si>
  <si>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</si>
  <si>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</si>
  <si>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</si>
  <si>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</si>
  <si>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</si>
  <si>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</si>
  <si>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Доходы бюджета города Оренбурга на 2023 год и на плановый период 2024 и 2025 годов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</si>
  <si>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</si>
  <si>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</si>
  <si>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</si>
  <si>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</si>
  <si>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</si>
  <si>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</si>
  <si>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</si>
  <si>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</si>
  <si>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001 1 13 02994 04 0060 130</t>
  </si>
  <si>
    <t>006 1 13 02994 04 0090 130</t>
  </si>
  <si>
    <t>Прочие доходы откомпенсации затрат бюджетоов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</si>
  <si>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</si>
  <si>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</si>
  <si>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</si>
  <si>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</si>
  <si>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</si>
  <si>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</si>
  <si>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</si>
  <si>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</si>
  <si>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</si>
  <si>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</si>
  <si>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</si>
  <si>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</si>
  <si>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</si>
  <si>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</si>
  <si>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</si>
  <si>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</si>
  <si>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</si>
  <si>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</si>
  <si>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</si>
  <si>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</si>
  <si>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</si>
  <si>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</si>
  <si>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</si>
  <si>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</si>
  <si>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</si>
  <si>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</si>
  <si>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</si>
  <si>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</si>
  <si>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</si>
  <si>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</si>
  <si>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</si>
  <si>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</si>
  <si>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</si>
  <si>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</si>
  <si>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</si>
  <si>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</si>
  <si>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</si>
  <si>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</si>
  <si>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</si>
  <si>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</si>
  <si>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</si>
  <si>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</si>
  <si>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</si>
  <si>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</si>
  <si>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</si>
  <si>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</si>
  <si>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</si>
  <si>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</si>
  <si>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</si>
  <si>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</si>
  <si>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</si>
  <si>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</si>
  <si>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</si>
  <si>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</si>
  <si>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</si>
  <si>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</si>
  <si>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</si>
  <si>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</si>
  <si>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</si>
  <si>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</si>
  <si>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</si>
  <si>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</si>
  <si>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</si>
  <si>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</si>
  <si>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</si>
  <si>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</si>
  <si>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</si>
  <si>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</si>
  <si>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</si>
  <si>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</si>
  <si>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</si>
  <si>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009 1 17 15020 04 0007 150</t>
  </si>
  <si>
    <t>1 17 15020 04 0006 150</t>
  </si>
  <si>
    <t>041 1 17 15020 04 0006 150</t>
  </si>
  <si>
    <t>1 17 15020 04 0007 150</t>
  </si>
  <si>
    <t>1 17 15020 04 0008 150</t>
  </si>
  <si>
    <t>009 1 17 15020 04 0008 150</t>
  </si>
  <si>
    <t>1 17 15020 04 0009 150</t>
  </si>
  <si>
    <t>112 1 17 15020 04 0009 150</t>
  </si>
  <si>
    <t>1 17 15020 04 0010 150</t>
  </si>
  <si>
    <t>1 17 15020 04 0011 150</t>
  </si>
  <si>
    <t>112 1 17 15020 04 0010 150</t>
  </si>
  <si>
    <t>041 1 17 15020 04 0011 150</t>
  </si>
  <si>
    <t>1 17 15020 04 0012 150</t>
  </si>
  <si>
    <t>041 1 17 15020 04 0012 150</t>
  </si>
  <si>
    <t>1 17 15020 04 0013 150</t>
  </si>
  <si>
    <t>112 1 17 15020 04 0013 150</t>
  </si>
  <si>
    <t>1 17 15020 04 0014 150</t>
  </si>
  <si>
    <t>112 1 17 15020 04 0014 150</t>
  </si>
  <si>
    <t>1 17 15020 04 0015 150</t>
  </si>
  <si>
    <t>112 1 17 15020 04 0015 150</t>
  </si>
  <si>
    <t>1 17 15020 04 0016 150</t>
  </si>
  <si>
    <t>112 1 17 15020 04 0016 150</t>
  </si>
  <si>
    <t>1 17 15020 04 0017 150</t>
  </si>
  <si>
    <t>112 1 17 15020 04 0017 150</t>
  </si>
  <si>
    <t>1 17 15020 04 0018 150</t>
  </si>
  <si>
    <t>009 1 17 15020 04 0018 150</t>
  </si>
  <si>
    <t>1 17 15020 04 0019 150</t>
  </si>
  <si>
    <t>041 1 17 15020 04 0019 150</t>
  </si>
  <si>
    <t>1 17 15020 04 0020 150</t>
  </si>
  <si>
    <t>112 1 17 15020 04 0020 150</t>
  </si>
  <si>
    <t>1 17 15020 04 0021 150</t>
  </si>
  <si>
    <t>112 1 17 15020 04 0021 150</t>
  </si>
  <si>
    <t>1 17 15020 04 0022 150</t>
  </si>
  <si>
    <t>112 1 17 15020 04 0022 150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</si>
  <si>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</si>
  <si>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</si>
  <si>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</si>
  <si>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</si>
  <si>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</si>
  <si>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</si>
  <si>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</si>
  <si>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</si>
  <si>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</si>
  <si>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</si>
  <si>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</si>
  <si>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</si>
  <si>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</si>
  <si>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</si>
  <si>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</si>
  <si>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</si>
  <si>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</si>
  <si>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</si>
  <si>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</si>
  <si>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</si>
  <si>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</si>
  <si>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</si>
  <si>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</si>
  <si>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</si>
  <si>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</si>
  <si>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 xml:space="preserve">на оснащение оборудованием строящихся (вновь построенных) объектов муниципальной собственности для размещения общеобразовательных организаций </t>
  </si>
  <si>
    <t xml:space="preserve">на реализацию инициативных проектов </t>
  </si>
  <si>
    <t>Инициативные платежи, зачисляемые в бюджеты городских округов («Ремонт проезда между домами по пр. Победы № 14 и 16 до ул. Плеханова, 2 в г. Оренбурге»)</t>
  </si>
  <si>
    <t>Инициативные платежи, зачисляемые в бюджеты городских округов («Замена четырех остановочных пунктов на территории СНТ всех Дубков»)</t>
  </si>
  <si>
    <t>Инициативные платежи, зачисляемые в бюджеты городских округов («Устройство спортивной площадки на территории СНТ всех Дубков»)</t>
  </si>
  <si>
    <t>Инициативные платежи, зачисляемые в бюджеты городских округов («Благоустройство дворовой территории многоквартирного дома № 40/4 по пр. Гагарина в г. Оренбурге»)</t>
  </si>
  <si>
    <t>Инициативные платежи, зачисляемые в бюджеты городских округов («Благоустройство придомовой территории (ремонт входных групп, проезда вдоль дома, въезда во двор) по ул. Братьев Башиловых, дом № 14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</si>
  <si>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автостоянок) по ул. Чкалова, дом № 3/3 в г. Оренбурге»)</t>
  </si>
  <si>
    <t>Инициативные платежи, зачисляемые в бюджеты городских округов («Благоустройство территории (установка МАФ на детской площадке) по ул. Чкалова, дом № 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</si>
  <si>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покрытия тротуара, внутриквартального проезда, планировка покрытия из песка детской площадки с ограждением от опасной зоны) по ул. 75 линия, дом № 2Д в г. Оренбурге»)</t>
  </si>
  <si>
    <t>Инициативные платежи, зачисляемые в бюджеты городских округов («Благоустройство и озеленение территории МКД: придомовая территория по ул. 8 Марта, д. 8, Челюскинцев, д. 14, пер. Почтовый, д. 11 и дворовая территория МКД по ул. 8 Марта, д. 8/ ул. Челюскинцев, д. 14 в г. Оренбурге»)</t>
  </si>
  <si>
    <t>Инициативные платежи, зачисляемые в бюджеты городских округов («Ремонт асфальтового покрытия дворовой территории МКД по адресу: ул. 8 Марта, д. 8 на территории МО «город Оренбург»»)</t>
  </si>
  <si>
    <t>Инициативные платежи, зачисляемые в бюджеты городских округов («Благоустройство детской спортивной площадки многоквартирного дома № 27/6 Литер АА1А2А3А4 по пр. Гагарина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</si>
  <si>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44/2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</si>
  <si>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37/6 в г. Оренбурге»)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</si>
  <si>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</si>
  <si>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</si>
  <si>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</si>
  <si>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2 02 25179 00 0000 150</t>
  </si>
  <si>
    <t>2 02 25179 04 0000 150</t>
  </si>
  <si>
    <t>039 2 02 25179 04 0000 150</t>
  </si>
  <si>
    <t>Субсидии бюджетам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</si>
  <si>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</si>
  <si>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на ликвидацию несанкционированных свалок в границах городов и наиболее опасных объектов накопленного вреда окружающей среде</t>
  </si>
  <si>
    <t>2 02 25242 00 0000 150</t>
  </si>
  <si>
    <t>2 02 25242 04 0000 150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</si>
  <si>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</si>
  <si>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</si>
  <si>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по модернизации школьных систем образования</t>
  </si>
  <si>
    <t>2 02 25750 00 0000 150</t>
  </si>
  <si>
    <t>2 02 25750 04 0000 150</t>
  </si>
  <si>
    <t>на обеспечение в муниципальных образовательных организациях, выступающих объектами капитального ремонта, требований к антитеррористической защищенности объектов</t>
  </si>
  <si>
    <t xml:space="preserve">на реализацию мероприятий по переселению граждан из жилых домов, признанных аварийными после  1 января 2017 года, находящихся под угрозой обрушения
</t>
  </si>
  <si>
    <t>на 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на 2023 год и на плановый период 2024 и 2025 годов</t>
  </si>
  <si>
    <t>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</t>
  </si>
  <si>
    <t>на создание объектов транспортной инфраструктуры в целях реализации инфраструктурных проектов на 2024 и 2025 годы</t>
  </si>
  <si>
    <t>на создание объектов инфраструктуры в целях реализации инфраструктурных проектов на 2023 и 2024 годы</t>
  </si>
  <si>
    <t>на приведение в нормативное состояние автомобильных дорог городских агломераций на 2023 год и на плановый период 2024 и 2025 годов</t>
  </si>
  <si>
    <t>037 2 02 25229 04 0000 150</t>
  </si>
  <si>
    <t>на поддержку отрасли культуры, источником финансового обеспечения которых в том числе является субсидия из федерального бюджета, 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</si>
  <si>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  (Оснащение образовательных учреждений в сфере культуры (детских школ искусств))</t>
  </si>
  <si>
    <t>0392 02 25750 04 0000 150</t>
  </si>
  <si>
    <t>037 2 02 29999 04 0000 150</t>
  </si>
  <si>
    <t>Инициативные платежи, зачисляемые в бюджеты городских округов («Благоустройство детской площадки в районе домов 56 по ул. Салмышской и 19 по ул. Диагностики в г. Оренбурге»)</t>
  </si>
  <si>
    <t>Инициативные платежи, зачисляемые в бюджеты городских округов («Организация детской площадки на территории многоквартирного дома по ул. Советской/Володарского, д. 31/13 в г. Оренбурге»)</t>
  </si>
  <si>
    <t>Инициативные платежи, зачисляемые в бюджеты городских округов («Организация сквера и прилегающей территории на участке многоквартирных домов по ул. 8 Марта, д. 1а/пер. Алексеевский, д. 5, благоустройство прилегающей территории и проезжей части во дворе МКД по пер. Алексеевскому, д. 5 в г. Оренбурге»)</t>
  </si>
  <si>
    <t>001 2 02 25242 04 0000 150</t>
  </si>
  <si>
    <t>Инициативные платежи, зачисляемые в бюджеты городских округов («Благоустройство территории мемориала памяти жителей с.Краснохолм участников ВОВ, расположенного по адресу: Оренбургская область, г.Оренбург, с.Краснохолм, пл.Ленина»)</t>
  </si>
  <si>
    <t>1 17 15020 04 1407 150</t>
  </si>
  <si>
    <t>001 1 17 15020 04 1407 150</t>
  </si>
  <si>
    <t>Инициативные платежи, зачисляемые в бюджеты городских округов («Приобретение ограждения хоккейного корта в селе Городище города Оренбурга»)</t>
  </si>
  <si>
    <t>1 17 15020 04 1408 150</t>
  </si>
  <si>
    <t>001 1 17 15020 04 1408 150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</si>
  <si>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тротуара) по ул. Чкалова, дом № 3/2 в г. Оренбурге»)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</si>
  <si>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</si>
  <si>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  </r>
    <r>
      <rPr>
        <sz val="14"/>
        <color rgb="FFFF0000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а также доходов от долевого участия в организации, полученных в виде дивидендов </t>
    </r>
    <r>
      <rPr>
        <sz val="14"/>
        <rFont val="Times New Roman"/>
        <family val="1"/>
        <charset val="204"/>
      </rPr>
      <t>(сумма платежа (перерасчеты, недоимка и задолженность по соответствующему платежу, в том числе по отмененному)</t>
    </r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</si>
  <si>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</si>
  <si>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</si>
  <si>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</si>
  <si>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</si>
  <si>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</si>
  <si>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</si>
  <si>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</si>
  <si>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112 2 02 20077 04 0000 150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</si>
  <si>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</si>
  <si>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
 </t>
  </si>
  <si>
    <t>182 1 03 02231 01 0000 110</t>
  </si>
  <si>
    <t>182 1 03 02251 01 0000 110</t>
  </si>
  <si>
    <t>182 1 03 02261 01 0000 110</t>
  </si>
  <si>
    <t>182 1 03 02241 01 0000 110</t>
  </si>
  <si>
    <t>041 1 08 07173 01 1000 110</t>
  </si>
  <si>
    <t>завершение капитального ремонта здания МДОАУ "Детский сад №89"</t>
  </si>
  <si>
    <t>039 2 02 15002 04 0000 150</t>
  </si>
  <si>
    <t>поощрение муниципальных управленческих команд</t>
  </si>
  <si>
    <t>001 202 49999 04 0000 150</t>
  </si>
  <si>
    <t>переселение из аварийного жилья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</si>
  <si>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право на заключение договора (контракта))</t>
  </si>
  <si>
    <t xml:space="preserve">Министерство архитектуры и пространственно-градостроительного развития </t>
  </si>
  <si>
    <t>1 11 09044 04 0050 120</t>
  </si>
  <si>
    <t>827 1 11 09044 04 0050 120</t>
  </si>
  <si>
    <t>827 1 08 07150 01 1000 110</t>
  </si>
  <si>
    <t>финансовое упраление администрации города Оренбурга</t>
  </si>
  <si>
    <t>007 1 13 02994 04 0090 130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</si>
  <si>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</si>
  <si>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</si>
  <si>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182 1 05 02 010 02 1000 110</t>
  </si>
  <si>
    <t>1 05 02 010 02 1000 110</t>
  </si>
  <si>
    <t>1 05 02 010 02 0000 110</t>
  </si>
  <si>
    <t xml:space="preserve"> 1 05 02 000 02 0000 110</t>
  </si>
  <si>
    <t>Инициативные платежи, зачисляемые в бюджеты городских округов («Замена остановочных пунктов на территории СНТ всех Дубков»)</t>
  </si>
  <si>
    <t>1 17 15020 04 0023 150</t>
  </si>
  <si>
    <t xml:space="preserve">Инициативные платежи, зачисляемые в бюджеты городских округов («Благоустройство прилегающей территории многоквартирного дома по адресу: пер. Алексеевский, д. 5 в г. Оренбурге») </t>
  </si>
  <si>
    <t>1 17 15020 04 0024 150</t>
  </si>
  <si>
    <t>112 1 17 15020 04 0024 150</t>
  </si>
  <si>
    <t>009 1 17 15020 04 0023 150</t>
  </si>
  <si>
    <t>1 17 15020 04 0025 150</t>
  </si>
  <si>
    <t>112 1 17 15020 04 0025 150</t>
  </si>
  <si>
    <t>Инициативные платежи, зачисляемые в бюджеты городских округов («Благоустройство и озеленение территории многоквартирного дома по адресу: ул. Челюскинцев, д. 14 в г. Оренбурге»)</t>
  </si>
  <si>
    <t>1 17 15020 04 0026 150</t>
  </si>
  <si>
    <t>112 1 17 15020 04 0026 150</t>
  </si>
  <si>
    <t>006 1 13 02994 04 0060 130</t>
  </si>
  <si>
    <t>Департамент жилищных и имущественных отношений города Оренбурга</t>
  </si>
  <si>
    <t>008 1 14 02042 04 0000 440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</si>
  <si>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</si>
  <si>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008 1 16 10031 04 0000 140</t>
  </si>
  <si>
    <t>1 16 10031 04 0000 140</t>
  </si>
  <si>
    <t>820 1 16 01053 01 0063 140</t>
  </si>
  <si>
    <t>1 16 01053 01 0063 140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</si>
  <si>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 об организации предоставления государственных и муниципальных услуг)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</si>
  <si>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условий государственного контракта по государственному оборонному заказу либо условий договора, заключенного в целях выполнения государственного оборонного заказа)</t>
  </si>
  <si>
    <t>820 1 16 01143 01 0055 140</t>
  </si>
  <si>
    <t>1 16 01143 01 0055 140</t>
  </si>
  <si>
    <t>820 1 16 02010 02 0000 140</t>
  </si>
  <si>
    <t>Инициативные платежи, зачисляемые в бюджеты городских округов («Благоустройство придомовой территории по адресу: ул. 75 Линия,    д. 2Д в г. Оренбурге (ремонт асфальтового покрытия тротуара, внутриквартального проезда)»)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</si>
  <si>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(в рамках опережающего финансирования расходных обязательств)</t>
  </si>
  <si>
    <t>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</t>
  </si>
  <si>
    <t>006 1 11 09044 04 0010 120</t>
  </si>
  <si>
    <t>006 1 11 09044 04 0020 120</t>
  </si>
  <si>
    <t>006 1 11 09044 04 0030 120</t>
  </si>
  <si>
    <t>Департамент имущественных и жилищных отношений</t>
  </si>
  <si>
    <t>006 2 02 20299 04 0000 150</t>
  </si>
  <si>
    <t>006 2 02 30024 04 0000 150</t>
  </si>
  <si>
    <t>Инициативные платежи, зачисляемые               в бюджеты городских округов («Капитальный ремонт ограждения сельского кладбища           с. Пруды Промышленного района                     г. Оренбурга»)</t>
  </si>
  <si>
    <t>1 17 15020 04 1409 150</t>
  </si>
  <si>
    <t>001 1 17 15020 04 1409 150</t>
  </si>
  <si>
    <t>041 1 14 06312 04 0000 430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</si>
  <si>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</si>
  <si>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</si>
  <si>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</si>
  <si>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</si>
  <si>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</si>
  <si>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</si>
  <si>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>компенсация затрат г.Оренбургу в связи с осущ-ем им функций административного центра (на благоустройство пешеходной части ул. Совесткой 90 млн руб., ремонт подземных переходов 70 млн руб.)</t>
  </si>
  <si>
    <t>041 1 13 02994 04 0090 130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</si>
  <si>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</si>
  <si>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(иные штрафы,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</si>
  <si>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Счетная палата города Оренбурга</t>
  </si>
  <si>
    <t>1 16 01154 01 0000 140</t>
  </si>
  <si>
    <t>1 16 01154 01 9002 140</t>
  </si>
  <si>
    <t>005 1 16 01154 01 9002 140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</si>
  <si>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</si>
  <si>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1 16 01157 01 0000 140</t>
  </si>
  <si>
    <t>005 1 16 01157 01 0000 140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</si>
  <si>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</si>
  <si>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(иные штрафы)</t>
  </si>
  <si>
    <t>1 16 01194 01 0000 140</t>
  </si>
  <si>
    <t>1 16 01194 01 9000 140</t>
  </si>
  <si>
    <t>005 1 16 01194 01 9000 140</t>
  </si>
  <si>
    <t>006 2 02 20077 04 0000 150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</si>
  <si>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социального найма жилого помещения)</t>
  </si>
  <si>
    <t>за участие в конкурсе "бджет для граждан" 500 000,0 руб.,    на подключение остановок к интернету 15 312000 р.,строительство 2-х тепловых камер 7 320500 р, удорожание ремонта подземных переходов 67 367 500 р.</t>
  </si>
  <si>
    <r>
      <t xml:space="preserve">от </t>
    </r>
    <r>
      <rPr>
        <u/>
        <sz val="16"/>
        <rFont val="Times New Roman"/>
        <family val="1"/>
        <charset val="204"/>
      </rPr>
      <t>22.12.2023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>438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</si>
</sst>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"/>
    <numFmt numFmtId="165" formatCode="&quot;&quot;###,##0.00"/>
    <numFmt numFmtId="166" formatCode="0.0"/>
  </numFmts>
  <fonts count="35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150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justify"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0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8" fillId="0" borderId="2" xfId="0" applyFont="1" applyBorder="1" applyAlignment="1">
      <alignment horizontal="justify" wrapText="1"/>
    </xf>
    <xf numFmtId="0" fontId="28" fillId="0" borderId="2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justify" vertical="center"/>
    </xf>
    <xf numFmtId="0" fontId="21" fillId="0" borderId="3" xfId="0" applyFont="1" applyFill="1" applyBorder="1" applyAlignment="1">
      <alignment horizontal="justify" vertical="center"/>
    </xf>
    <xf numFmtId="4" fontId="28" fillId="3" borderId="5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justify" vertical="center"/>
    </xf>
    <xf numFmtId="0" fontId="21" fillId="3" borderId="6" xfId="0" applyFont="1" applyFill="1" applyBorder="1" applyAlignment="1">
      <alignment horizontal="justify" vertical="center"/>
    </xf>
    <xf numFmtId="0" fontId="21" fillId="3" borderId="7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justify" vertical="center"/>
    </xf>
    <xf numFmtId="0" fontId="21" fillId="3" borderId="8" xfId="0" applyFont="1" applyFill="1" applyBorder="1" applyAlignment="1">
      <alignment horizontal="justify" vertical="center"/>
    </xf>
    <xf numFmtId="0" fontId="21" fillId="0" borderId="9" xfId="0" applyFont="1" applyFill="1" applyBorder="1" applyAlignment="1">
      <alignment horizontal="justify" vertical="center"/>
    </xf>
    <xf numFmtId="0" fontId="21" fillId="3" borderId="9" xfId="0" applyFont="1" applyFill="1" applyBorder="1" applyAlignment="1">
      <alignment horizontal="justify" vertical="center"/>
    </xf>
    <xf numFmtId="4" fontId="17" fillId="3" borderId="5" xfId="0" applyNumberFormat="1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justify" vertical="center"/>
    </xf>
    <xf numFmtId="0" fontId="21" fillId="3" borderId="11" xfId="0" applyFont="1" applyFill="1" applyBorder="1" applyAlignment="1">
      <alignment horizontal="justify" vertical="center"/>
    </xf>
    <xf numFmtId="0" fontId="21" fillId="3" borderId="12" xfId="0" applyFont="1" applyFill="1" applyBorder="1" applyAlignment="1">
      <alignment horizontal="justify" vertical="center"/>
    </xf>
    <xf numFmtId="0" fontId="21" fillId="3" borderId="13" xfId="0" applyFont="1" applyFill="1" applyBorder="1" applyAlignment="1">
      <alignment horizontal="justify" vertical="center"/>
    </xf>
    <xf numFmtId="0" fontId="21" fillId="3" borderId="14" xfId="0" applyFont="1" applyFill="1" applyBorder="1" applyAlignment="1">
      <alignment horizontal="justify" vertical="center"/>
    </xf>
    <xf numFmtId="0" fontId="21" fillId="3" borderId="15" xfId="0" applyFont="1" applyFill="1" applyBorder="1" applyAlignment="1">
      <alignment horizontal="justify" vertical="center"/>
    </xf>
    <xf numFmtId="0" fontId="21" fillId="3" borderId="0" xfId="0" applyFont="1" applyFill="1" applyBorder="1" applyAlignment="1">
      <alignment horizontal="justify" vertical="center"/>
    </xf>
    <xf numFmtId="0" fontId="10" fillId="0" borderId="9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1" fillId="0" borderId="10" xfId="0" applyFont="1" applyFill="1" applyBorder="1" applyAlignment="1">
      <alignment horizontal="justify" vertical="center"/>
    </xf>
    <xf numFmtId="0" fontId="21" fillId="3" borderId="16" xfId="0" applyFont="1" applyFill="1" applyBorder="1" applyAlignment="1">
      <alignment horizontal="justify" vertical="center"/>
    </xf>
    <xf numFmtId="0" fontId="21" fillId="3" borderId="17" xfId="0" applyFont="1" applyFill="1" applyBorder="1" applyAlignment="1">
      <alignment horizontal="justify" vertical="center"/>
    </xf>
    <xf numFmtId="0" fontId="21" fillId="3" borderId="18" xfId="0" applyFont="1" applyFill="1" applyBorder="1" applyAlignment="1">
      <alignment horizontal="justify" vertical="center"/>
    </xf>
    <xf numFmtId="0" fontId="21" fillId="3" borderId="19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13" xfId="0" applyFont="1" applyFill="1" applyBorder="1" applyAlignment="1">
      <alignment horizontal="justify" vertical="center"/>
    </xf>
    <xf numFmtId="0" fontId="21" fillId="0" borderId="17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justify" vertical="center"/>
    </xf>
    <xf numFmtId="0" fontId="21" fillId="0" borderId="11" xfId="0" applyFont="1" applyFill="1" applyBorder="1" applyAlignment="1">
      <alignment horizontal="justify" vertical="center"/>
    </xf>
    <xf numFmtId="0" fontId="21" fillId="0" borderId="12" xfId="0" applyFont="1" applyFill="1" applyBorder="1" applyAlignment="1">
      <alignment horizontal="justify" vertical="center"/>
    </xf>
    <xf numFmtId="0" fontId="10" fillId="0" borderId="19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center"/>
    </xf>
    <xf numFmtId="4" fontId="28" fillId="0" borderId="5" xfId="0" applyNumberFormat="1" applyFont="1" applyFill="1" applyBorder="1" applyAlignment="1">
      <alignment vertical="center" wrapText="1"/>
    </xf>
    <xf numFmtId="4" fontId="20" fillId="0" borderId="20" xfId="0" applyNumberFormat="1" applyFont="1" applyFill="1" applyBorder="1" applyAlignment="1">
      <alignment vertical="center" wrapText="1"/>
    </xf>
    <xf numFmtId="4" fontId="17" fillId="3" borderId="21" xfId="0" applyNumberFormat="1" applyFont="1" applyFill="1" applyBorder="1" applyAlignment="1">
      <alignment vertical="center" wrapText="1"/>
    </xf>
    <xf numFmtId="4" fontId="28" fillId="0" borderId="22" xfId="0" applyNumberFormat="1" applyFont="1" applyFill="1" applyBorder="1" applyAlignment="1">
      <alignment vertical="center" wrapText="1"/>
    </xf>
    <xf numFmtId="4" fontId="28" fillId="3" borderId="23" xfId="0" applyNumberFormat="1" applyFont="1" applyFill="1" applyBorder="1" applyAlignment="1">
      <alignment vertical="center" wrapText="1"/>
    </xf>
    <xf numFmtId="4" fontId="17" fillId="3" borderId="23" xfId="0" applyNumberFormat="1" applyFont="1" applyFill="1" applyBorder="1" applyAlignment="1">
      <alignment vertical="center" wrapText="1"/>
    </xf>
    <xf numFmtId="4" fontId="28" fillId="3" borderId="24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justify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4" fontId="20" fillId="3" borderId="2" xfId="0" applyNumberFormat="1" applyFont="1" applyFill="1" applyBorder="1" applyAlignment="1">
      <alignment vertical="center" wrapText="1"/>
    </xf>
    <xf numFmtId="4" fontId="20" fillId="3" borderId="21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3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justify" vertical="center"/>
    </xf>
    <xf numFmtId="0" fontId="28" fillId="0" borderId="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justify" vertical="center"/>
    </xf>
    <xf numFmtId="0" fontId="28" fillId="3" borderId="8" xfId="0" applyFont="1" applyFill="1" applyBorder="1" applyAlignment="1">
      <alignment horizontal="justify" vertical="center"/>
    </xf>
    <xf numFmtId="0" fontId="28" fillId="3" borderId="9" xfId="0" applyFont="1" applyFill="1" applyBorder="1" applyAlignment="1">
      <alignment horizontal="justify" vertical="center"/>
    </xf>
    <xf numFmtId="0" fontId="28" fillId="3" borderId="0" xfId="0" applyFont="1" applyFill="1" applyAlignment="1">
      <alignment horizontal="justify" vertical="center"/>
    </xf>
    <xf numFmtId="0" fontId="28" fillId="3" borderId="19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right" vertical="center"/>
    </xf>
    <xf numFmtId="166" fontId="16" fillId="0" borderId="2" xfId="0" applyNumberFormat="1" applyFont="1" applyFill="1" applyBorder="1" applyAlignment="1">
      <alignment horizontal="right" vertical="center"/>
    </xf>
    <xf numFmtId="4" fontId="20" fillId="4" borderId="2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9"/>
  <sheetViews>
    <sheetView tabSelected="1" zoomScale="67" zoomScaleNormal="67" workbookViewId="0">
      <selection activeCell="D3" sqref="D3:E3"/>
    </sheetView>
  </sheetViews>
  <sheetFormatPr defaultColWidth="7.109375" defaultRowHeight="18.75" x14ac:dyDescent="0.3"/>
  <cols>
    <col min="1" max="1" width="57.21875" style="4" customWidth="1"/>
    <col min="2" max="2" width="21.21875" style="60" customWidth="1"/>
    <col min="3" max="5" width="17.21875" style="61" customWidth="1"/>
    <col min="6" max="6" width="16.33203125" style="4" bestFit="1" customWidth="1"/>
    <col min="7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47" t="s">
        <v>1042</v>
      </c>
      <c r="E1" s="147"/>
    </row>
    <row r="2" spans="1:5" s="3" customFormat="1" ht="18.75" customHeight="1" x14ac:dyDescent="0.3">
      <c r="A2" s="1"/>
      <c r="B2" s="2"/>
      <c r="C2" s="1"/>
      <c r="D2" s="147" t="s">
        <v>0</v>
      </c>
      <c r="E2" s="147"/>
    </row>
    <row r="3" spans="1:5" s="3" customFormat="1" ht="28.5" customHeight="1" x14ac:dyDescent="0.3">
      <c r="A3" s="1"/>
      <c r="B3" s="2"/>
      <c r="C3" s="1"/>
      <c r="D3" s="147" t="s">
        <v>1208</v>
      </c>
      <c r="E3" s="147"/>
    </row>
    <row r="5" spans="1:5" ht="20.25" x14ac:dyDescent="0.3">
      <c r="A5" s="148" t="s">
        <v>915</v>
      </c>
      <c r="B5" s="148"/>
      <c r="C5" s="148"/>
      <c r="D5" s="148"/>
      <c r="E5" s="148"/>
    </row>
    <row r="7" spans="1:5" ht="19.5" customHeight="1" x14ac:dyDescent="0.3">
      <c r="A7" s="149" t="s">
        <v>1</v>
      </c>
      <c r="B7" s="149"/>
      <c r="C7" s="149"/>
      <c r="D7" s="149"/>
      <c r="E7" s="149"/>
    </row>
    <row r="8" spans="1:5" s="8" customFormat="1" ht="50.25" customHeigh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1041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6</v>
      </c>
      <c r="B10" s="6" t="s">
        <v>7</v>
      </c>
      <c r="C10" s="11">
        <f>SUM(C11,C97)</f>
        <v>8271200637</v>
      </c>
      <c r="D10" s="11">
        <f>SUM(D11,D97)</f>
        <v>8422678560</v>
      </c>
      <c r="E10" s="11">
        <f>SUM(E11,E97)</f>
        <v>8800601930</v>
      </c>
    </row>
    <row r="11" spans="1:5" s="15" customFormat="1" ht="27" hidden="1" customHeight="1" x14ac:dyDescent="0.3">
      <c r="A11" s="12" t="s">
        <v>8</v>
      </c>
      <c r="B11" s="13"/>
      <c r="C11" s="14">
        <f>SUM(C12,C26,C40,C62,C76,C84)</f>
        <v>7237462529</v>
      </c>
      <c r="D11" s="14">
        <f>SUM(D12,D26,D40,D62,D76,D84)</f>
        <v>7458625360</v>
      </c>
      <c r="E11" s="14">
        <f>SUM(E12,E26,E40,E62,E76,E84)</f>
        <v>7843085730</v>
      </c>
    </row>
    <row r="12" spans="1:5" x14ac:dyDescent="0.3">
      <c r="A12" s="10" t="s">
        <v>9</v>
      </c>
      <c r="B12" s="6" t="s">
        <v>10</v>
      </c>
      <c r="C12" s="11">
        <f t="shared" ref="C12:E12" si="0">SUM(C13)</f>
        <v>3214908709</v>
      </c>
      <c r="D12" s="11">
        <f t="shared" si="0"/>
        <v>3248106000</v>
      </c>
      <c r="E12" s="11">
        <f t="shared" si="0"/>
        <v>3450700000</v>
      </c>
    </row>
    <row r="13" spans="1:5" x14ac:dyDescent="0.3">
      <c r="A13" s="10" t="s">
        <v>11</v>
      </c>
      <c r="B13" s="6" t="s">
        <v>12</v>
      </c>
      <c r="C13" s="11">
        <f t="shared" ref="C13:E13" si="1">SUM(C14,C17,C20,C23)</f>
        <v>3214908709</v>
      </c>
      <c r="D13" s="11">
        <f t="shared" si="1"/>
        <v>3248106000</v>
      </c>
      <c r="E13" s="11">
        <f t="shared" si="1"/>
        <v>3450700000</v>
      </c>
    </row>
    <row r="14" spans="1:5" ht="132.75" customHeight="1" x14ac:dyDescent="0.3">
      <c r="A14" s="10" t="s">
        <v>1111</v>
      </c>
      <c r="B14" s="6" t="s">
        <v>13</v>
      </c>
      <c r="C14" s="11">
        <f t="shared" ref="C14:E15" si="2">SUM(C15)</f>
        <v>2981545709</v>
      </c>
      <c r="D14" s="11">
        <f t="shared" si="2"/>
        <v>3001507000</v>
      </c>
      <c r="E14" s="11">
        <f t="shared" si="2"/>
        <v>3189613000</v>
      </c>
    </row>
    <row r="15" spans="1:5" ht="185.25" customHeight="1" x14ac:dyDescent="0.3">
      <c r="A15" s="10" t="s">
        <v>1112</v>
      </c>
      <c r="B15" s="6" t="s">
        <v>14</v>
      </c>
      <c r="C15" s="11">
        <f t="shared" si="2"/>
        <v>2981545709</v>
      </c>
      <c r="D15" s="11">
        <f t="shared" si="2"/>
        <v>3001507000</v>
      </c>
      <c r="E15" s="11">
        <f t="shared" si="2"/>
        <v>3189613000</v>
      </c>
    </row>
    <row r="16" spans="1:5" s="19" customFormat="1" ht="37.5" hidden="1" x14ac:dyDescent="0.3">
      <c r="A16" s="16" t="s">
        <v>15</v>
      </c>
      <c r="B16" s="17" t="s">
        <v>16</v>
      </c>
      <c r="C16" s="18">
        <v>2981545709</v>
      </c>
      <c r="D16" s="18">
        <v>3001507000</v>
      </c>
      <c r="E16" s="18">
        <v>3189613000</v>
      </c>
    </row>
    <row r="17" spans="1:5" ht="144" customHeight="1" x14ac:dyDescent="0.3">
      <c r="A17" s="10" t="s">
        <v>17</v>
      </c>
      <c r="B17" s="6" t="s">
        <v>18</v>
      </c>
      <c r="C17" s="11">
        <f t="shared" ref="C17:E18" si="3">SUM(C18)</f>
        <v>12585000</v>
      </c>
      <c r="D17" s="11">
        <f t="shared" si="3"/>
        <v>13177000</v>
      </c>
      <c r="E17" s="11">
        <f t="shared" si="3"/>
        <v>13704000</v>
      </c>
    </row>
    <row r="18" spans="1:5" ht="186.75" customHeight="1" x14ac:dyDescent="0.3">
      <c r="A18" s="10" t="s">
        <v>19</v>
      </c>
      <c r="B18" s="6" t="s">
        <v>20</v>
      </c>
      <c r="C18" s="11">
        <f t="shared" si="3"/>
        <v>12585000</v>
      </c>
      <c r="D18" s="11">
        <f t="shared" si="3"/>
        <v>13177000</v>
      </c>
      <c r="E18" s="11">
        <f t="shared" si="3"/>
        <v>13704000</v>
      </c>
    </row>
    <row r="19" spans="1:5" s="19" customFormat="1" ht="23.25" hidden="1" customHeight="1" x14ac:dyDescent="0.3">
      <c r="A19" s="16" t="s">
        <v>15</v>
      </c>
      <c r="B19" s="17" t="s">
        <v>21</v>
      </c>
      <c r="C19" s="18">
        <v>12585000</v>
      </c>
      <c r="D19" s="18">
        <v>13177000</v>
      </c>
      <c r="E19" s="18">
        <v>13704000</v>
      </c>
    </row>
    <row r="20" spans="1:5" ht="71.25" customHeight="1" x14ac:dyDescent="0.3">
      <c r="A20" s="10" t="s">
        <v>22</v>
      </c>
      <c r="B20" s="6" t="s">
        <v>23</v>
      </c>
      <c r="C20" s="11">
        <f t="shared" ref="C20:E21" si="4">SUM(C21)</f>
        <v>46298000</v>
      </c>
      <c r="D20" s="11">
        <f t="shared" si="4"/>
        <v>48474000</v>
      </c>
      <c r="E20" s="11">
        <f t="shared" si="4"/>
        <v>50413000</v>
      </c>
    </row>
    <row r="21" spans="1:5" ht="103.5" customHeight="1" x14ac:dyDescent="0.3">
      <c r="A21" s="10" t="s">
        <v>24</v>
      </c>
      <c r="B21" s="6" t="s">
        <v>25</v>
      </c>
      <c r="C21" s="11">
        <f t="shared" si="4"/>
        <v>46298000</v>
      </c>
      <c r="D21" s="11">
        <f t="shared" si="4"/>
        <v>48474000</v>
      </c>
      <c r="E21" s="11">
        <f t="shared" si="4"/>
        <v>50413000</v>
      </c>
    </row>
    <row r="22" spans="1:5" s="19" customFormat="1" ht="24" hidden="1" customHeight="1" x14ac:dyDescent="0.3">
      <c r="A22" s="16" t="s">
        <v>15</v>
      </c>
      <c r="B22" s="17" t="s">
        <v>26</v>
      </c>
      <c r="C22" s="18">
        <v>46298000</v>
      </c>
      <c r="D22" s="18">
        <v>48474000</v>
      </c>
      <c r="E22" s="18">
        <v>50413000</v>
      </c>
    </row>
    <row r="23" spans="1:5" ht="152.25" customHeight="1" x14ac:dyDescent="0.3">
      <c r="A23" s="10" t="s">
        <v>1121</v>
      </c>
      <c r="B23" s="6" t="s">
        <v>27</v>
      </c>
      <c r="C23" s="11">
        <f t="shared" ref="C23:E24" si="5">SUM(C24)</f>
        <v>174480000</v>
      </c>
      <c r="D23" s="11">
        <f t="shared" si="5"/>
        <v>184948000</v>
      </c>
      <c r="E23" s="11">
        <f t="shared" si="5"/>
        <v>196970000</v>
      </c>
    </row>
    <row r="24" spans="1:5" ht="192" customHeight="1" x14ac:dyDescent="0.3">
      <c r="A24" s="10" t="s">
        <v>1122</v>
      </c>
      <c r="B24" s="6" t="s">
        <v>28</v>
      </c>
      <c r="C24" s="11">
        <f t="shared" si="5"/>
        <v>174480000</v>
      </c>
      <c r="D24" s="11">
        <f t="shared" si="5"/>
        <v>184948000</v>
      </c>
      <c r="E24" s="11">
        <f t="shared" si="5"/>
        <v>196970000</v>
      </c>
    </row>
    <row r="25" spans="1:5" s="19" customFormat="1" ht="25.5" hidden="1" customHeight="1" x14ac:dyDescent="0.3">
      <c r="A25" s="16" t="s">
        <v>15</v>
      </c>
      <c r="B25" s="17" t="s">
        <v>29</v>
      </c>
      <c r="C25" s="18">
        <v>174480000</v>
      </c>
      <c r="D25" s="18">
        <v>184948000</v>
      </c>
      <c r="E25" s="18">
        <v>196970000</v>
      </c>
    </row>
    <row r="26" spans="1:5" ht="56.25" x14ac:dyDescent="0.3">
      <c r="A26" s="10" t="s">
        <v>30</v>
      </c>
      <c r="B26" s="6" t="s">
        <v>31</v>
      </c>
      <c r="C26" s="11">
        <f t="shared" ref="C26:E26" si="6">SUM(C27)</f>
        <v>58786820</v>
      </c>
      <c r="D26" s="11">
        <f t="shared" si="6"/>
        <v>61809360</v>
      </c>
      <c r="E26" s="11">
        <f t="shared" si="6"/>
        <v>64697730</v>
      </c>
    </row>
    <row r="27" spans="1:5" ht="44.25" customHeight="1" x14ac:dyDescent="0.3">
      <c r="A27" s="10" t="s">
        <v>32</v>
      </c>
      <c r="B27" s="6" t="s">
        <v>33</v>
      </c>
      <c r="C27" s="11">
        <f t="shared" ref="C27:E27" si="7">SUM(C28,C31,C34,C37)</f>
        <v>58786820</v>
      </c>
      <c r="D27" s="11">
        <f t="shared" si="7"/>
        <v>61809360</v>
      </c>
      <c r="E27" s="11">
        <f t="shared" si="7"/>
        <v>64697730</v>
      </c>
    </row>
    <row r="28" spans="1:5" ht="98.25" customHeight="1" x14ac:dyDescent="0.3">
      <c r="A28" s="10" t="s">
        <v>34</v>
      </c>
      <c r="B28" s="6" t="s">
        <v>35</v>
      </c>
      <c r="C28" s="11">
        <f t="shared" ref="C28:E29" si="8">SUM(C29)</f>
        <v>27844380</v>
      </c>
      <c r="D28" s="11">
        <f t="shared" si="8"/>
        <v>29488180</v>
      </c>
      <c r="E28" s="11">
        <f t="shared" si="8"/>
        <v>30942020</v>
      </c>
    </row>
    <row r="29" spans="1:5" ht="145.5" customHeight="1" x14ac:dyDescent="0.3">
      <c r="A29" s="10" t="s">
        <v>36</v>
      </c>
      <c r="B29" s="6" t="s">
        <v>37</v>
      </c>
      <c r="C29" s="11">
        <f t="shared" si="8"/>
        <v>27844380</v>
      </c>
      <c r="D29" s="11">
        <f t="shared" si="8"/>
        <v>29488180</v>
      </c>
      <c r="E29" s="11">
        <f t="shared" si="8"/>
        <v>30942020</v>
      </c>
    </row>
    <row r="30" spans="1:5" s="19" customFormat="1" ht="37.5" hidden="1" x14ac:dyDescent="0.3">
      <c r="A30" s="16" t="s">
        <v>15</v>
      </c>
      <c r="B30" s="17" t="s">
        <v>1123</v>
      </c>
      <c r="C30" s="18">
        <v>27844380</v>
      </c>
      <c r="D30" s="18">
        <v>29488180</v>
      </c>
      <c r="E30" s="18">
        <v>30942020</v>
      </c>
    </row>
    <row r="31" spans="1:5" ht="121.5" customHeight="1" x14ac:dyDescent="0.3">
      <c r="A31" s="10" t="s">
        <v>38</v>
      </c>
      <c r="B31" s="6" t="s">
        <v>39</v>
      </c>
      <c r="C31" s="11">
        <f t="shared" ref="C31:E32" si="9">SUM(C32)</f>
        <v>193410</v>
      </c>
      <c r="D31" s="11">
        <f t="shared" si="9"/>
        <v>201430</v>
      </c>
      <c r="E31" s="11">
        <f t="shared" si="9"/>
        <v>205850</v>
      </c>
    </row>
    <row r="32" spans="1:5" ht="157.5" customHeight="1" x14ac:dyDescent="0.3">
      <c r="A32" s="10" t="s">
        <v>40</v>
      </c>
      <c r="B32" s="6" t="s">
        <v>41</v>
      </c>
      <c r="C32" s="11">
        <f t="shared" si="9"/>
        <v>193410</v>
      </c>
      <c r="D32" s="11">
        <f t="shared" si="9"/>
        <v>201430</v>
      </c>
      <c r="E32" s="11">
        <f t="shared" si="9"/>
        <v>205850</v>
      </c>
    </row>
    <row r="33" spans="1:5" s="19" customFormat="1" ht="37.5" hidden="1" x14ac:dyDescent="0.3">
      <c r="A33" s="16" t="s">
        <v>15</v>
      </c>
      <c r="B33" s="17" t="s">
        <v>1126</v>
      </c>
      <c r="C33" s="18">
        <v>193410</v>
      </c>
      <c r="D33" s="18">
        <v>201430</v>
      </c>
      <c r="E33" s="18">
        <v>205850</v>
      </c>
    </row>
    <row r="34" spans="1:5" ht="99" customHeight="1" x14ac:dyDescent="0.3">
      <c r="A34" s="10" t="s">
        <v>42</v>
      </c>
      <c r="B34" s="6" t="s">
        <v>43</v>
      </c>
      <c r="C34" s="11">
        <f>SUM(C35)</f>
        <v>34421320</v>
      </c>
      <c r="D34" s="11">
        <f t="shared" ref="D34" si="10">SUM(D35)</f>
        <v>35981610</v>
      </c>
      <c r="E34" s="11">
        <f>SUM(E35)</f>
        <v>37360160</v>
      </c>
    </row>
    <row r="35" spans="1:5" ht="160.5" customHeight="1" x14ac:dyDescent="0.3">
      <c r="A35" s="10" t="s">
        <v>44</v>
      </c>
      <c r="B35" s="6" t="s">
        <v>45</v>
      </c>
      <c r="C35" s="11">
        <f t="shared" ref="C35:E35" si="11">SUM(C36)</f>
        <v>34421320</v>
      </c>
      <c r="D35" s="11">
        <f t="shared" si="11"/>
        <v>35981610</v>
      </c>
      <c r="E35" s="11">
        <f t="shared" si="11"/>
        <v>37360160</v>
      </c>
    </row>
    <row r="36" spans="1:5" s="19" customFormat="1" ht="37.5" hidden="1" x14ac:dyDescent="0.3">
      <c r="A36" s="16" t="s">
        <v>15</v>
      </c>
      <c r="B36" s="17" t="s">
        <v>1124</v>
      </c>
      <c r="C36" s="18">
        <v>34421320</v>
      </c>
      <c r="D36" s="18">
        <v>35981610</v>
      </c>
      <c r="E36" s="18">
        <v>37360160</v>
      </c>
    </row>
    <row r="37" spans="1:5" ht="98.25" customHeight="1" x14ac:dyDescent="0.3">
      <c r="A37" s="10" t="s">
        <v>46</v>
      </c>
      <c r="B37" s="6" t="s">
        <v>47</v>
      </c>
      <c r="C37" s="11">
        <f t="shared" ref="C37:E38" si="12">SUM(C38)</f>
        <v>-3672290</v>
      </c>
      <c r="D37" s="11">
        <f t="shared" si="12"/>
        <v>-3861860</v>
      </c>
      <c r="E37" s="11">
        <f t="shared" si="12"/>
        <v>-3810300</v>
      </c>
    </row>
    <row r="38" spans="1:5" ht="164.25" customHeight="1" x14ac:dyDescent="0.3">
      <c r="A38" s="10" t="s">
        <v>48</v>
      </c>
      <c r="B38" s="6" t="s">
        <v>49</v>
      </c>
      <c r="C38" s="11">
        <f t="shared" si="12"/>
        <v>-3672290</v>
      </c>
      <c r="D38" s="11">
        <f t="shared" si="12"/>
        <v>-3861860</v>
      </c>
      <c r="E38" s="11">
        <f t="shared" si="12"/>
        <v>-3810300</v>
      </c>
    </row>
    <row r="39" spans="1:5" s="19" customFormat="1" ht="37.5" hidden="1" x14ac:dyDescent="0.3">
      <c r="A39" s="16" t="s">
        <v>15</v>
      </c>
      <c r="B39" s="17" t="s">
        <v>1125</v>
      </c>
      <c r="C39" s="18">
        <v>-3672290</v>
      </c>
      <c r="D39" s="18">
        <v>-3861860</v>
      </c>
      <c r="E39" s="18">
        <v>-3810300</v>
      </c>
    </row>
    <row r="40" spans="1:5" ht="38.25" customHeight="1" x14ac:dyDescent="0.3">
      <c r="A40" s="10" t="s">
        <v>50</v>
      </c>
      <c r="B40" s="6" t="s">
        <v>51</v>
      </c>
      <c r="C40" s="11">
        <f>SUM(C41,C54,C58,C50)</f>
        <v>2980056000</v>
      </c>
      <c r="D40" s="11">
        <f t="shared" ref="D40:E40" si="13">SUM(D41,D54,D58,D50)</f>
        <v>3077379000</v>
      </c>
      <c r="E40" s="11">
        <f t="shared" si="13"/>
        <v>3200361000</v>
      </c>
    </row>
    <row r="41" spans="1:5" ht="48.75" customHeight="1" x14ac:dyDescent="0.3">
      <c r="A41" s="10" t="s">
        <v>52</v>
      </c>
      <c r="B41" s="6" t="s">
        <v>53</v>
      </c>
      <c r="C41" s="11">
        <f>SUM(C42,C46)</f>
        <v>2843219000</v>
      </c>
      <c r="D41" s="11">
        <f t="shared" ref="D41:E41" si="14">SUM(D42,D46)</f>
        <v>2905362000</v>
      </c>
      <c r="E41" s="11">
        <f t="shared" si="14"/>
        <v>3021576000</v>
      </c>
    </row>
    <row r="42" spans="1:5" ht="42" customHeight="1" x14ac:dyDescent="0.3">
      <c r="A42" s="10" t="s">
        <v>54</v>
      </c>
      <c r="B42" s="6" t="s">
        <v>55</v>
      </c>
      <c r="C42" s="11">
        <f>SUM(C43)</f>
        <v>1596487000</v>
      </c>
      <c r="D42" s="11">
        <f t="shared" ref="D42:E42" si="15">SUM(D43)</f>
        <v>1577513000</v>
      </c>
      <c r="E42" s="11">
        <f t="shared" si="15"/>
        <v>1640613000</v>
      </c>
    </row>
    <row r="43" spans="1:5" ht="37.5" x14ac:dyDescent="0.3">
      <c r="A43" s="10" t="s">
        <v>54</v>
      </c>
      <c r="B43" s="6" t="s">
        <v>56</v>
      </c>
      <c r="C43" s="11">
        <f t="shared" ref="C43:E43" si="16">SUM(C45)</f>
        <v>1596487000</v>
      </c>
      <c r="D43" s="11">
        <f t="shared" si="16"/>
        <v>1577513000</v>
      </c>
      <c r="E43" s="11">
        <f t="shared" si="16"/>
        <v>1640613000</v>
      </c>
    </row>
    <row r="44" spans="1:5" ht="84" customHeight="1" x14ac:dyDescent="0.3">
      <c r="A44" s="10" t="s">
        <v>57</v>
      </c>
      <c r="B44" s="6" t="s">
        <v>58</v>
      </c>
      <c r="C44" s="11">
        <f t="shared" ref="C44:E44" si="17">SUM(C45)</f>
        <v>1596487000</v>
      </c>
      <c r="D44" s="11">
        <f t="shared" si="17"/>
        <v>1577513000</v>
      </c>
      <c r="E44" s="11">
        <f t="shared" si="17"/>
        <v>1640613000</v>
      </c>
    </row>
    <row r="45" spans="1:5" s="19" customFormat="1" ht="37.5" hidden="1" x14ac:dyDescent="0.3">
      <c r="A45" s="16" t="s">
        <v>15</v>
      </c>
      <c r="B45" s="17" t="s">
        <v>59</v>
      </c>
      <c r="C45" s="18">
        <v>1596487000</v>
      </c>
      <c r="D45" s="18">
        <v>1577513000</v>
      </c>
      <c r="E45" s="18">
        <v>1640613000</v>
      </c>
    </row>
    <row r="46" spans="1:5" ht="67.5" customHeight="1" x14ac:dyDescent="0.3">
      <c r="A46" s="10" t="s">
        <v>60</v>
      </c>
      <c r="B46" s="6" t="s">
        <v>61</v>
      </c>
      <c r="C46" s="11">
        <f>SUM(C47)</f>
        <v>1246732000</v>
      </c>
      <c r="D46" s="11">
        <f t="shared" ref="D46:E46" si="18">SUM(D47)</f>
        <v>1327849000</v>
      </c>
      <c r="E46" s="11">
        <f t="shared" si="18"/>
        <v>1380963000</v>
      </c>
    </row>
    <row r="47" spans="1:5" ht="89.25" customHeight="1" x14ac:dyDescent="0.3">
      <c r="A47" s="10" t="s">
        <v>62</v>
      </c>
      <c r="B47" s="6" t="s">
        <v>63</v>
      </c>
      <c r="C47" s="11">
        <f t="shared" ref="C47:E48" si="19">SUM(C48)</f>
        <v>1246732000</v>
      </c>
      <c r="D47" s="11">
        <f t="shared" si="19"/>
        <v>1327849000</v>
      </c>
      <c r="E47" s="11">
        <f t="shared" si="19"/>
        <v>1380963000</v>
      </c>
    </row>
    <row r="48" spans="1:5" ht="123.75" customHeight="1" x14ac:dyDescent="0.3">
      <c r="A48" s="10" t="s">
        <v>64</v>
      </c>
      <c r="B48" s="6" t="s">
        <v>65</v>
      </c>
      <c r="C48" s="11">
        <f t="shared" si="19"/>
        <v>1246732000</v>
      </c>
      <c r="D48" s="11">
        <f t="shared" si="19"/>
        <v>1327849000</v>
      </c>
      <c r="E48" s="11">
        <f t="shared" si="19"/>
        <v>1380963000</v>
      </c>
    </row>
    <row r="49" spans="1:5" s="19" customFormat="1" ht="47.25" hidden="1" customHeight="1" x14ac:dyDescent="0.3">
      <c r="A49" s="16" t="s">
        <v>15</v>
      </c>
      <c r="B49" s="17" t="s">
        <v>66</v>
      </c>
      <c r="C49" s="18">
        <v>1246732000</v>
      </c>
      <c r="D49" s="18">
        <v>1327849000</v>
      </c>
      <c r="E49" s="18">
        <v>1380963000</v>
      </c>
    </row>
    <row r="50" spans="1:5" s="129" customFormat="1" ht="37.5" hidden="1" x14ac:dyDescent="0.3">
      <c r="A50" s="67" t="s">
        <v>1140</v>
      </c>
      <c r="B50" s="68" t="s">
        <v>1145</v>
      </c>
      <c r="C50" s="123">
        <f>C51</f>
        <v>0</v>
      </c>
      <c r="D50" s="123">
        <f t="shared" ref="D50:E50" si="20">D51</f>
        <v>0</v>
      </c>
      <c r="E50" s="123">
        <f t="shared" si="20"/>
        <v>0</v>
      </c>
    </row>
    <row r="51" spans="1:5" s="129" customFormat="1" ht="37.5" hidden="1" x14ac:dyDescent="0.3">
      <c r="A51" s="67" t="s">
        <v>1140</v>
      </c>
      <c r="B51" s="68" t="s">
        <v>1144</v>
      </c>
      <c r="C51" s="123">
        <f>C52</f>
        <v>0</v>
      </c>
      <c r="D51" s="123">
        <f t="shared" ref="D51:E51" si="21">D52</f>
        <v>0</v>
      </c>
      <c r="E51" s="123">
        <f t="shared" si="21"/>
        <v>0</v>
      </c>
    </row>
    <row r="52" spans="1:5" s="129" customFormat="1" ht="75" hidden="1" x14ac:dyDescent="0.3">
      <c r="A52" s="67" t="s">
        <v>1141</v>
      </c>
      <c r="B52" s="68" t="s">
        <v>1143</v>
      </c>
      <c r="C52" s="123">
        <f>C53</f>
        <v>0</v>
      </c>
      <c r="D52" s="123">
        <f t="shared" ref="D52:E52" si="22">D53</f>
        <v>0</v>
      </c>
      <c r="E52" s="123">
        <f t="shared" si="22"/>
        <v>0</v>
      </c>
    </row>
    <row r="53" spans="1:5" s="19" customFormat="1" ht="37.5" hidden="1" x14ac:dyDescent="0.3">
      <c r="A53" s="16" t="s">
        <v>15</v>
      </c>
      <c r="B53" s="17" t="s">
        <v>1142</v>
      </c>
      <c r="C53" s="18">
        <v>0</v>
      </c>
      <c r="D53" s="18">
        <v>0</v>
      </c>
      <c r="E53" s="18">
        <v>0</v>
      </c>
    </row>
    <row r="54" spans="1:5" x14ac:dyDescent="0.3">
      <c r="A54" s="10" t="s">
        <v>67</v>
      </c>
      <c r="B54" s="6" t="s">
        <v>68</v>
      </c>
      <c r="C54" s="11">
        <f>SUM(C55)</f>
        <v>9671000</v>
      </c>
      <c r="D54" s="11">
        <f t="shared" ref="D54:E54" si="23">SUM(D55)</f>
        <v>10388000</v>
      </c>
      <c r="E54" s="11">
        <f t="shared" si="23"/>
        <v>10691000</v>
      </c>
    </row>
    <row r="55" spans="1:5" x14ac:dyDescent="0.3">
      <c r="A55" s="10" t="s">
        <v>67</v>
      </c>
      <c r="B55" s="6" t="s">
        <v>69</v>
      </c>
      <c r="C55" s="11">
        <f t="shared" ref="C55:E56" si="24">SUM(C56)</f>
        <v>9671000</v>
      </c>
      <c r="D55" s="11">
        <f t="shared" si="24"/>
        <v>10388000</v>
      </c>
      <c r="E55" s="11">
        <f t="shared" si="24"/>
        <v>10691000</v>
      </c>
    </row>
    <row r="56" spans="1:5" ht="71.25" customHeight="1" x14ac:dyDescent="0.3">
      <c r="A56" s="10" t="s">
        <v>70</v>
      </c>
      <c r="B56" s="6" t="s">
        <v>71</v>
      </c>
      <c r="C56" s="11">
        <f t="shared" si="24"/>
        <v>9671000</v>
      </c>
      <c r="D56" s="11">
        <f t="shared" si="24"/>
        <v>10388000</v>
      </c>
      <c r="E56" s="11">
        <f t="shared" si="24"/>
        <v>10691000</v>
      </c>
    </row>
    <row r="57" spans="1:5" s="19" customFormat="1" ht="37.5" hidden="1" x14ac:dyDescent="0.3">
      <c r="A57" s="16" t="s">
        <v>15</v>
      </c>
      <c r="B57" s="17" t="s">
        <v>72</v>
      </c>
      <c r="C57" s="18">
        <v>9671000</v>
      </c>
      <c r="D57" s="18">
        <v>10388000</v>
      </c>
      <c r="E57" s="18">
        <v>10691000</v>
      </c>
    </row>
    <row r="58" spans="1:5" ht="48.75" customHeight="1" x14ac:dyDescent="0.3">
      <c r="A58" s="10" t="s">
        <v>73</v>
      </c>
      <c r="B58" s="6" t="s">
        <v>74</v>
      </c>
      <c r="C58" s="11">
        <f t="shared" ref="C58:E60" si="25">SUM(C59)</f>
        <v>127166000</v>
      </c>
      <c r="D58" s="11">
        <f t="shared" si="25"/>
        <v>161629000</v>
      </c>
      <c r="E58" s="11">
        <f t="shared" si="25"/>
        <v>168094000</v>
      </c>
    </row>
    <row r="59" spans="1:5" ht="49.5" customHeight="1" x14ac:dyDescent="0.3">
      <c r="A59" s="10" t="s">
        <v>75</v>
      </c>
      <c r="B59" s="6" t="s">
        <v>76</v>
      </c>
      <c r="C59" s="11">
        <f t="shared" si="25"/>
        <v>127166000</v>
      </c>
      <c r="D59" s="11">
        <f t="shared" si="25"/>
        <v>161629000</v>
      </c>
      <c r="E59" s="11">
        <f t="shared" si="25"/>
        <v>168094000</v>
      </c>
    </row>
    <row r="60" spans="1:5" ht="82.5" customHeight="1" x14ac:dyDescent="0.3">
      <c r="A60" s="10" t="s">
        <v>77</v>
      </c>
      <c r="B60" s="6" t="s">
        <v>78</v>
      </c>
      <c r="C60" s="11">
        <f t="shared" si="25"/>
        <v>127166000</v>
      </c>
      <c r="D60" s="11">
        <f t="shared" si="25"/>
        <v>161629000</v>
      </c>
      <c r="E60" s="11">
        <f t="shared" si="25"/>
        <v>168094000</v>
      </c>
    </row>
    <row r="61" spans="1:5" s="19" customFormat="1" ht="37.5" hidden="1" x14ac:dyDescent="0.3">
      <c r="A61" s="16" t="s">
        <v>15</v>
      </c>
      <c r="B61" s="17" t="s">
        <v>79</v>
      </c>
      <c r="C61" s="18">
        <v>127166000</v>
      </c>
      <c r="D61" s="18">
        <v>161629000</v>
      </c>
      <c r="E61" s="18">
        <v>168094000</v>
      </c>
    </row>
    <row r="62" spans="1:5" x14ac:dyDescent="0.3">
      <c r="A62" s="10" t="s">
        <v>80</v>
      </c>
      <c r="B62" s="6" t="s">
        <v>81</v>
      </c>
      <c r="C62" s="11">
        <f t="shared" ref="C62:E62" si="26">SUM(C63,C67)</f>
        <v>837552000</v>
      </c>
      <c r="D62" s="11">
        <f t="shared" si="26"/>
        <v>901367000</v>
      </c>
      <c r="E62" s="11">
        <f t="shared" si="26"/>
        <v>957363000</v>
      </c>
    </row>
    <row r="63" spans="1:5" x14ac:dyDescent="0.3">
      <c r="A63" s="10" t="s">
        <v>82</v>
      </c>
      <c r="B63" s="6" t="s">
        <v>83</v>
      </c>
      <c r="C63" s="11">
        <f t="shared" ref="C63:E65" si="27">SUM(C64)</f>
        <v>249399000</v>
      </c>
      <c r="D63" s="11">
        <f t="shared" si="27"/>
        <v>262840000</v>
      </c>
      <c r="E63" s="11">
        <f t="shared" si="27"/>
        <v>268919000</v>
      </c>
    </row>
    <row r="64" spans="1:5" ht="67.5" customHeight="1" x14ac:dyDescent="0.3">
      <c r="A64" s="10" t="s">
        <v>84</v>
      </c>
      <c r="B64" s="6" t="s">
        <v>85</v>
      </c>
      <c r="C64" s="11">
        <f t="shared" si="27"/>
        <v>249399000</v>
      </c>
      <c r="D64" s="11">
        <f t="shared" si="27"/>
        <v>262840000</v>
      </c>
      <c r="E64" s="11">
        <f t="shared" si="27"/>
        <v>268919000</v>
      </c>
    </row>
    <row r="65" spans="1:5" ht="98.25" customHeight="1" x14ac:dyDescent="0.3">
      <c r="A65" s="10" t="s">
        <v>86</v>
      </c>
      <c r="B65" s="6" t="s">
        <v>87</v>
      </c>
      <c r="C65" s="11">
        <f t="shared" si="27"/>
        <v>249399000</v>
      </c>
      <c r="D65" s="11">
        <f t="shared" si="27"/>
        <v>262840000</v>
      </c>
      <c r="E65" s="11">
        <f t="shared" si="27"/>
        <v>268919000</v>
      </c>
    </row>
    <row r="66" spans="1:5" s="19" customFormat="1" ht="37.5" hidden="1" x14ac:dyDescent="0.3">
      <c r="A66" s="16" t="s">
        <v>15</v>
      </c>
      <c r="B66" s="17" t="s">
        <v>88</v>
      </c>
      <c r="C66" s="18">
        <v>249399000</v>
      </c>
      <c r="D66" s="18">
        <v>262840000</v>
      </c>
      <c r="E66" s="18">
        <v>268919000</v>
      </c>
    </row>
    <row r="67" spans="1:5" x14ac:dyDescent="0.3">
      <c r="A67" s="10" t="s">
        <v>89</v>
      </c>
      <c r="B67" s="6" t="s">
        <v>90</v>
      </c>
      <c r="C67" s="11">
        <f t="shared" ref="C67:E67" si="28">SUM(C68,C72)</f>
        <v>588153000</v>
      </c>
      <c r="D67" s="11">
        <f t="shared" si="28"/>
        <v>638527000</v>
      </c>
      <c r="E67" s="11">
        <f t="shared" si="28"/>
        <v>688444000</v>
      </c>
    </row>
    <row r="68" spans="1:5" x14ac:dyDescent="0.3">
      <c r="A68" s="10" t="s">
        <v>91</v>
      </c>
      <c r="B68" s="6" t="s">
        <v>92</v>
      </c>
      <c r="C68" s="11">
        <f t="shared" ref="C68:E70" si="29">SUM(C69)</f>
        <v>475842000</v>
      </c>
      <c r="D68" s="11">
        <f t="shared" si="29"/>
        <v>530534000</v>
      </c>
      <c r="E68" s="11">
        <f t="shared" si="29"/>
        <v>584460000</v>
      </c>
    </row>
    <row r="69" spans="1:5" ht="48.75" customHeight="1" x14ac:dyDescent="0.3">
      <c r="A69" s="10" t="s">
        <v>93</v>
      </c>
      <c r="B69" s="6" t="s">
        <v>94</v>
      </c>
      <c r="C69" s="11">
        <f t="shared" si="29"/>
        <v>475842000</v>
      </c>
      <c r="D69" s="11">
        <f t="shared" si="29"/>
        <v>530534000</v>
      </c>
      <c r="E69" s="11">
        <f t="shared" si="29"/>
        <v>584460000</v>
      </c>
    </row>
    <row r="70" spans="1:5" ht="82.5" customHeight="1" x14ac:dyDescent="0.3">
      <c r="A70" s="10" t="s">
        <v>95</v>
      </c>
      <c r="B70" s="6" t="s">
        <v>96</v>
      </c>
      <c r="C70" s="11">
        <f t="shared" si="29"/>
        <v>475842000</v>
      </c>
      <c r="D70" s="11">
        <f t="shared" si="29"/>
        <v>530534000</v>
      </c>
      <c r="E70" s="11">
        <f t="shared" si="29"/>
        <v>584460000</v>
      </c>
    </row>
    <row r="71" spans="1:5" s="19" customFormat="1" ht="42" hidden="1" customHeight="1" x14ac:dyDescent="0.3">
      <c r="A71" s="16" t="s">
        <v>15</v>
      </c>
      <c r="B71" s="17" t="s">
        <v>97</v>
      </c>
      <c r="C71" s="18">
        <v>475842000</v>
      </c>
      <c r="D71" s="18">
        <v>530534000</v>
      </c>
      <c r="E71" s="18">
        <v>584460000</v>
      </c>
    </row>
    <row r="72" spans="1:5" ht="23.25" customHeight="1" x14ac:dyDescent="0.3">
      <c r="A72" s="10" t="s">
        <v>98</v>
      </c>
      <c r="B72" s="6" t="s">
        <v>99</v>
      </c>
      <c r="C72" s="11">
        <f t="shared" ref="C72:E74" si="30">SUM(C73)</f>
        <v>112311000</v>
      </c>
      <c r="D72" s="11">
        <f t="shared" si="30"/>
        <v>107993000</v>
      </c>
      <c r="E72" s="11">
        <f t="shared" si="30"/>
        <v>103984000</v>
      </c>
    </row>
    <row r="73" spans="1:5" ht="40.5" customHeight="1" x14ac:dyDescent="0.3">
      <c r="A73" s="10" t="s">
        <v>100</v>
      </c>
      <c r="B73" s="6" t="s">
        <v>101</v>
      </c>
      <c r="C73" s="11">
        <f t="shared" si="30"/>
        <v>112311000</v>
      </c>
      <c r="D73" s="11">
        <f t="shared" si="30"/>
        <v>107993000</v>
      </c>
      <c r="E73" s="11">
        <f t="shared" si="30"/>
        <v>103984000</v>
      </c>
    </row>
    <row r="74" spans="1:5" ht="87.75" customHeight="1" x14ac:dyDescent="0.3">
      <c r="A74" s="10" t="s">
        <v>102</v>
      </c>
      <c r="B74" s="6" t="s">
        <v>103</v>
      </c>
      <c r="C74" s="11">
        <f t="shared" si="30"/>
        <v>112311000</v>
      </c>
      <c r="D74" s="11">
        <f t="shared" si="30"/>
        <v>107993000</v>
      </c>
      <c r="E74" s="11">
        <f t="shared" si="30"/>
        <v>103984000</v>
      </c>
    </row>
    <row r="75" spans="1:5" s="19" customFormat="1" ht="21.75" hidden="1" customHeight="1" x14ac:dyDescent="0.3">
      <c r="A75" s="16" t="s">
        <v>15</v>
      </c>
      <c r="B75" s="17" t="s">
        <v>104</v>
      </c>
      <c r="C75" s="18">
        <v>112311000</v>
      </c>
      <c r="D75" s="18">
        <v>107993000</v>
      </c>
      <c r="E75" s="18">
        <v>103984000</v>
      </c>
    </row>
    <row r="76" spans="1:5" ht="42" customHeight="1" x14ac:dyDescent="0.3">
      <c r="A76" s="10" t="s">
        <v>105</v>
      </c>
      <c r="B76" s="6" t="s">
        <v>106</v>
      </c>
      <c r="C76" s="11">
        <f t="shared" ref="C76:E76" si="31">SUM(C77)</f>
        <v>1842000</v>
      </c>
      <c r="D76" s="11">
        <f t="shared" si="31"/>
        <v>1780000</v>
      </c>
      <c r="E76" s="11">
        <f t="shared" si="31"/>
        <v>1780000</v>
      </c>
    </row>
    <row r="77" spans="1:5" ht="40.5" customHeight="1" x14ac:dyDescent="0.3">
      <c r="A77" s="10" t="s">
        <v>107</v>
      </c>
      <c r="B77" s="6" t="s">
        <v>108</v>
      </c>
      <c r="C77" s="11">
        <f t="shared" ref="C77:E77" si="32">SUM(C78,C81)</f>
        <v>1842000</v>
      </c>
      <c r="D77" s="11">
        <f t="shared" si="32"/>
        <v>1780000</v>
      </c>
      <c r="E77" s="11">
        <f t="shared" si="32"/>
        <v>1780000</v>
      </c>
    </row>
    <row r="78" spans="1:5" ht="24" customHeight="1" x14ac:dyDescent="0.3">
      <c r="A78" s="10" t="s">
        <v>109</v>
      </c>
      <c r="B78" s="6" t="s">
        <v>110</v>
      </c>
      <c r="C78" s="11">
        <f t="shared" ref="C78:E79" si="33">SUM(C79)</f>
        <v>1839000</v>
      </c>
      <c r="D78" s="11">
        <f t="shared" si="33"/>
        <v>1777000</v>
      </c>
      <c r="E78" s="11">
        <f t="shared" si="33"/>
        <v>1777000</v>
      </c>
    </row>
    <row r="79" spans="1:5" ht="60" customHeight="1" x14ac:dyDescent="0.3">
      <c r="A79" s="10" t="s">
        <v>111</v>
      </c>
      <c r="B79" s="6" t="s">
        <v>112</v>
      </c>
      <c r="C79" s="11">
        <f t="shared" si="33"/>
        <v>1839000</v>
      </c>
      <c r="D79" s="11">
        <f t="shared" si="33"/>
        <v>1777000</v>
      </c>
      <c r="E79" s="11">
        <f t="shared" si="33"/>
        <v>1777000</v>
      </c>
    </row>
    <row r="80" spans="1:5" s="19" customFormat="1" ht="21.75" hidden="1" customHeight="1" x14ac:dyDescent="0.3">
      <c r="A80" s="16" t="s">
        <v>15</v>
      </c>
      <c r="B80" s="17" t="s">
        <v>113</v>
      </c>
      <c r="C80" s="18">
        <v>1839000</v>
      </c>
      <c r="D80" s="18">
        <v>1777000</v>
      </c>
      <c r="E80" s="18">
        <v>1777000</v>
      </c>
    </row>
    <row r="81" spans="1:5" ht="42.75" customHeight="1" x14ac:dyDescent="0.3">
      <c r="A81" s="10" t="s">
        <v>114</v>
      </c>
      <c r="B81" s="6" t="s">
        <v>115</v>
      </c>
      <c r="C81" s="11">
        <f t="shared" ref="C81:E82" si="34">SUM(C82)</f>
        <v>3000</v>
      </c>
      <c r="D81" s="11">
        <f t="shared" si="34"/>
        <v>3000</v>
      </c>
      <c r="E81" s="11">
        <f t="shared" si="34"/>
        <v>3000</v>
      </c>
    </row>
    <row r="82" spans="1:5" ht="81" customHeight="1" x14ac:dyDescent="0.3">
      <c r="A82" s="10" t="s">
        <v>116</v>
      </c>
      <c r="B82" s="6" t="s">
        <v>117</v>
      </c>
      <c r="C82" s="11">
        <f t="shared" si="34"/>
        <v>3000</v>
      </c>
      <c r="D82" s="11">
        <f t="shared" si="34"/>
        <v>3000</v>
      </c>
      <c r="E82" s="11">
        <f t="shared" si="34"/>
        <v>3000</v>
      </c>
    </row>
    <row r="83" spans="1:5" s="19" customFormat="1" ht="37.5" hidden="1" x14ac:dyDescent="0.3">
      <c r="A83" s="16" t="s">
        <v>15</v>
      </c>
      <c r="B83" s="17" t="s">
        <v>118</v>
      </c>
      <c r="C83" s="18">
        <v>3000</v>
      </c>
      <c r="D83" s="18">
        <v>3000</v>
      </c>
      <c r="E83" s="18">
        <v>3000</v>
      </c>
    </row>
    <row r="84" spans="1:5" ht="25.5" customHeight="1" x14ac:dyDescent="0.3">
      <c r="A84" s="10" t="s">
        <v>119</v>
      </c>
      <c r="B84" s="6" t="s">
        <v>120</v>
      </c>
      <c r="C84" s="11">
        <f>SUM(C85,C89)</f>
        <v>144317000</v>
      </c>
      <c r="D84" s="11">
        <f t="shared" ref="D84:E84" si="35">SUM(D85,D89)</f>
        <v>168184000</v>
      </c>
      <c r="E84" s="11">
        <f t="shared" si="35"/>
        <v>168184000</v>
      </c>
    </row>
    <row r="85" spans="1:5" ht="48" customHeight="1" x14ac:dyDescent="0.3">
      <c r="A85" s="10" t="s">
        <v>121</v>
      </c>
      <c r="B85" s="6" t="s">
        <v>122</v>
      </c>
      <c r="C85" s="11">
        <f t="shared" ref="C85:E87" si="36">SUM(C86)</f>
        <v>144217000</v>
      </c>
      <c r="D85" s="11">
        <f t="shared" si="36"/>
        <v>168084000</v>
      </c>
      <c r="E85" s="11">
        <f t="shared" si="36"/>
        <v>168084000</v>
      </c>
    </row>
    <row r="86" spans="1:5" ht="64.5" customHeight="1" x14ac:dyDescent="0.3">
      <c r="A86" s="10" t="s">
        <v>123</v>
      </c>
      <c r="B86" s="6" t="s">
        <v>124</v>
      </c>
      <c r="C86" s="11">
        <f t="shared" si="36"/>
        <v>144217000</v>
      </c>
      <c r="D86" s="11">
        <f t="shared" si="36"/>
        <v>168084000</v>
      </c>
      <c r="E86" s="11">
        <f t="shared" si="36"/>
        <v>168084000</v>
      </c>
    </row>
    <row r="87" spans="1:5" ht="92.25" customHeight="1" x14ac:dyDescent="0.3">
      <c r="A87" s="10" t="s">
        <v>125</v>
      </c>
      <c r="B87" s="6" t="s">
        <v>126</v>
      </c>
      <c r="C87" s="11">
        <f t="shared" si="36"/>
        <v>144217000</v>
      </c>
      <c r="D87" s="11">
        <f t="shared" si="36"/>
        <v>168084000</v>
      </c>
      <c r="E87" s="11">
        <f t="shared" si="36"/>
        <v>168084000</v>
      </c>
    </row>
    <row r="88" spans="1:5" s="22" customFormat="1" ht="22.5" hidden="1" customHeight="1" x14ac:dyDescent="0.3">
      <c r="A88" s="20" t="s">
        <v>15</v>
      </c>
      <c r="B88" s="21" t="s">
        <v>127</v>
      </c>
      <c r="C88" s="18">
        <v>144217000</v>
      </c>
      <c r="D88" s="18">
        <v>168084000</v>
      </c>
      <c r="E88" s="18">
        <v>168084000</v>
      </c>
    </row>
    <row r="89" spans="1:5" ht="45.75" customHeight="1" x14ac:dyDescent="0.3">
      <c r="A89" s="10" t="s">
        <v>128</v>
      </c>
      <c r="B89" s="6" t="s">
        <v>129</v>
      </c>
      <c r="C89" s="11">
        <f>SUM(C90,C93)</f>
        <v>100000</v>
      </c>
      <c r="D89" s="11">
        <f t="shared" ref="D89:E89" si="37">SUM(D90,D93)</f>
        <v>100000</v>
      </c>
      <c r="E89" s="11">
        <f t="shared" si="37"/>
        <v>100000</v>
      </c>
    </row>
    <row r="90" spans="1:5" ht="53.25" customHeight="1" x14ac:dyDescent="0.3">
      <c r="A90" s="10" t="s">
        <v>130</v>
      </c>
      <c r="B90" s="6" t="s">
        <v>131</v>
      </c>
      <c r="C90" s="11">
        <f t="shared" ref="C90:E91" si="38">SUM(C91)</f>
        <v>100000</v>
      </c>
      <c r="D90" s="11">
        <f t="shared" si="38"/>
        <v>100000</v>
      </c>
      <c r="E90" s="11">
        <f t="shared" si="38"/>
        <v>100000</v>
      </c>
    </row>
    <row r="91" spans="1:5" ht="75" x14ac:dyDescent="0.3">
      <c r="A91" s="10" t="s">
        <v>132</v>
      </c>
      <c r="B91" s="6" t="s">
        <v>133</v>
      </c>
      <c r="C91" s="11">
        <f>SUM(C92)</f>
        <v>100000</v>
      </c>
      <c r="D91" s="11">
        <f t="shared" si="38"/>
        <v>100000</v>
      </c>
      <c r="E91" s="11">
        <f t="shared" si="38"/>
        <v>100000</v>
      </c>
    </row>
    <row r="92" spans="1:5" s="22" customFormat="1" ht="37.5" hidden="1" x14ac:dyDescent="0.3">
      <c r="A92" s="20" t="s">
        <v>1134</v>
      </c>
      <c r="B92" s="21" t="s">
        <v>1137</v>
      </c>
      <c r="C92" s="18">
        <v>100000</v>
      </c>
      <c r="D92" s="18">
        <v>100000</v>
      </c>
      <c r="E92" s="18">
        <v>100000</v>
      </c>
    </row>
    <row r="93" spans="1:5" ht="75" hidden="1" x14ac:dyDescent="0.3">
      <c r="A93" s="10" t="s">
        <v>135</v>
      </c>
      <c r="B93" s="6" t="s">
        <v>136</v>
      </c>
      <c r="C93" s="11">
        <f t="shared" ref="C93:E95" si="39">SUM(C94)</f>
        <v>0</v>
      </c>
      <c r="D93" s="11">
        <f t="shared" si="39"/>
        <v>0</v>
      </c>
      <c r="E93" s="11">
        <f t="shared" si="39"/>
        <v>0</v>
      </c>
    </row>
    <row r="94" spans="1:5" ht="112.5" hidden="1" x14ac:dyDescent="0.3">
      <c r="A94" s="10" t="s">
        <v>137</v>
      </c>
      <c r="B94" s="6" t="s">
        <v>138</v>
      </c>
      <c r="C94" s="11">
        <f t="shared" si="39"/>
        <v>0</v>
      </c>
      <c r="D94" s="11">
        <f t="shared" si="39"/>
        <v>0</v>
      </c>
      <c r="E94" s="11">
        <f t="shared" si="39"/>
        <v>0</v>
      </c>
    </row>
    <row r="95" spans="1:5" ht="150" hidden="1" x14ac:dyDescent="0.3">
      <c r="A95" s="10" t="s">
        <v>139</v>
      </c>
      <c r="B95" s="6" t="s">
        <v>140</v>
      </c>
      <c r="C95" s="11">
        <f t="shared" si="39"/>
        <v>0</v>
      </c>
      <c r="D95" s="11">
        <f t="shared" si="39"/>
        <v>0</v>
      </c>
      <c r="E95" s="11">
        <f t="shared" si="39"/>
        <v>0</v>
      </c>
    </row>
    <row r="96" spans="1:5" s="22" customFormat="1" ht="37.5" hidden="1" x14ac:dyDescent="0.3">
      <c r="A96" s="20" t="s">
        <v>155</v>
      </c>
      <c r="B96" s="21" t="s">
        <v>1127</v>
      </c>
      <c r="C96" s="18">
        <v>0</v>
      </c>
      <c r="D96" s="18">
        <v>0</v>
      </c>
      <c r="E96" s="18">
        <v>0</v>
      </c>
    </row>
    <row r="97" spans="1:5" s="26" customFormat="1" hidden="1" x14ac:dyDescent="0.3">
      <c r="A97" s="23" t="s">
        <v>141</v>
      </c>
      <c r="B97" s="24"/>
      <c r="C97" s="25">
        <f>SUM(C98,C147,C165,C197,C216,C225,C467)</f>
        <v>1033738108</v>
      </c>
      <c r="D97" s="25">
        <f>SUM(D98,D147,D165,D197,D216,D225,D467)</f>
        <v>964053200</v>
      </c>
      <c r="E97" s="25">
        <f>SUM(E98,E147,E165,E197,E216,E225,E467)</f>
        <v>957516200</v>
      </c>
    </row>
    <row r="98" spans="1:5" ht="70.5" customHeight="1" x14ac:dyDescent="0.3">
      <c r="A98" s="10" t="s">
        <v>142</v>
      </c>
      <c r="B98" s="6" t="s">
        <v>143</v>
      </c>
      <c r="C98" s="11">
        <f>SUM(C99,C102,C117,C121,C125)</f>
        <v>615020239</v>
      </c>
      <c r="D98" s="11">
        <f t="shared" ref="D98:E98" si="40">SUM(D99,D102,D117,D121,D125)</f>
        <v>684933000</v>
      </c>
      <c r="E98" s="11">
        <f t="shared" si="40"/>
        <v>684740000</v>
      </c>
    </row>
    <row r="99" spans="1:5" ht="103.5" customHeight="1" x14ac:dyDescent="0.3">
      <c r="A99" s="10" t="s">
        <v>144</v>
      </c>
      <c r="B99" s="6" t="s">
        <v>145</v>
      </c>
      <c r="C99" s="11">
        <f t="shared" ref="C99:E100" si="41">SUM(C100)</f>
        <v>1988600</v>
      </c>
      <c r="D99" s="11">
        <f t="shared" si="41"/>
        <v>1811000</v>
      </c>
      <c r="E99" s="11">
        <f t="shared" si="41"/>
        <v>2291000</v>
      </c>
    </row>
    <row r="100" spans="1:5" ht="79.5" customHeight="1" x14ac:dyDescent="0.3">
      <c r="A100" s="10" t="s">
        <v>146</v>
      </c>
      <c r="B100" s="6" t="s">
        <v>147</v>
      </c>
      <c r="C100" s="11">
        <f t="shared" si="41"/>
        <v>1988600</v>
      </c>
      <c r="D100" s="11">
        <f t="shared" si="41"/>
        <v>1811000</v>
      </c>
      <c r="E100" s="11">
        <f t="shared" si="41"/>
        <v>2291000</v>
      </c>
    </row>
    <row r="101" spans="1:5" s="22" customFormat="1" ht="37.5" hidden="1" x14ac:dyDescent="0.3">
      <c r="A101" s="20" t="s">
        <v>1158</v>
      </c>
      <c r="B101" s="21" t="s">
        <v>148</v>
      </c>
      <c r="C101" s="27">
        <v>1988600</v>
      </c>
      <c r="D101" s="27">
        <v>1811000</v>
      </c>
      <c r="E101" s="27">
        <v>2291000</v>
      </c>
    </row>
    <row r="102" spans="1:5" ht="124.5" customHeight="1" x14ac:dyDescent="0.3">
      <c r="A102" s="10" t="s">
        <v>149</v>
      </c>
      <c r="B102" s="6" t="s">
        <v>150</v>
      </c>
      <c r="C102" s="11">
        <f>SUM(C103,C106,C110,C114)</f>
        <v>446365575</v>
      </c>
      <c r="D102" s="11">
        <f t="shared" ref="D102:E102" si="42">SUM(D103,D106,D110,D114)</f>
        <v>530280000</v>
      </c>
      <c r="E102" s="11">
        <f t="shared" si="42"/>
        <v>547676000</v>
      </c>
    </row>
    <row r="103" spans="1:5" ht="93" customHeight="1" x14ac:dyDescent="0.3">
      <c r="A103" s="10" t="s">
        <v>151</v>
      </c>
      <c r="B103" s="6" t="s">
        <v>152</v>
      </c>
      <c r="C103" s="11">
        <f t="shared" ref="C103:E104" si="43">SUM(C104)</f>
        <v>225836644</v>
      </c>
      <c r="D103" s="11">
        <f t="shared" si="43"/>
        <v>203000000</v>
      </c>
      <c r="E103" s="11">
        <f t="shared" si="43"/>
        <v>211000000</v>
      </c>
    </row>
    <row r="104" spans="1:5" ht="111.75" customHeight="1" x14ac:dyDescent="0.3">
      <c r="A104" s="10" t="s">
        <v>153</v>
      </c>
      <c r="B104" s="6" t="s">
        <v>154</v>
      </c>
      <c r="C104" s="11">
        <f t="shared" si="43"/>
        <v>225836644</v>
      </c>
      <c r="D104" s="11">
        <f t="shared" si="43"/>
        <v>203000000</v>
      </c>
      <c r="E104" s="11">
        <f t="shared" si="43"/>
        <v>211000000</v>
      </c>
    </row>
    <row r="105" spans="1:5" s="22" customFormat="1" ht="37.5" hidden="1" x14ac:dyDescent="0.3">
      <c r="A105" s="20" t="s">
        <v>155</v>
      </c>
      <c r="B105" s="21" t="s">
        <v>156</v>
      </c>
      <c r="C105" s="27">
        <v>225836644</v>
      </c>
      <c r="D105" s="27">
        <v>203000000</v>
      </c>
      <c r="E105" s="27">
        <v>211000000</v>
      </c>
    </row>
    <row r="106" spans="1:5" ht="101.25" customHeight="1" x14ac:dyDescent="0.3">
      <c r="A106" s="10" t="s">
        <v>157</v>
      </c>
      <c r="B106" s="6" t="s">
        <v>158</v>
      </c>
      <c r="C106" s="11">
        <f t="shared" ref="C106:E106" si="44">SUM(C107)</f>
        <v>60204897</v>
      </c>
      <c r="D106" s="11">
        <f t="shared" si="44"/>
        <v>62753000</v>
      </c>
      <c r="E106" s="11">
        <f t="shared" si="44"/>
        <v>61843000</v>
      </c>
    </row>
    <row r="107" spans="1:5" ht="108" customHeight="1" x14ac:dyDescent="0.3">
      <c r="A107" s="10" t="s">
        <v>159</v>
      </c>
      <c r="B107" s="6" t="s">
        <v>160</v>
      </c>
      <c r="C107" s="11">
        <f t="shared" ref="C107:E107" si="45">SUM(C108:C109)</f>
        <v>60204897</v>
      </c>
      <c r="D107" s="11">
        <f t="shared" si="45"/>
        <v>62753000</v>
      </c>
      <c r="E107" s="11">
        <f t="shared" si="45"/>
        <v>61843000</v>
      </c>
    </row>
    <row r="108" spans="1:5" s="22" customFormat="1" ht="37.5" hidden="1" x14ac:dyDescent="0.3">
      <c r="A108" s="20" t="s">
        <v>1158</v>
      </c>
      <c r="B108" s="21" t="s">
        <v>161</v>
      </c>
      <c r="C108" s="27">
        <v>32796897</v>
      </c>
      <c r="D108" s="27">
        <v>39206000</v>
      </c>
      <c r="E108" s="27">
        <v>40760000</v>
      </c>
    </row>
    <row r="109" spans="1:5" s="22" customFormat="1" ht="37.5" hidden="1" x14ac:dyDescent="0.3">
      <c r="A109" s="20" t="s">
        <v>155</v>
      </c>
      <c r="B109" s="21" t="s">
        <v>162</v>
      </c>
      <c r="C109" s="27">
        <v>27408000</v>
      </c>
      <c r="D109" s="27">
        <v>23547000</v>
      </c>
      <c r="E109" s="27">
        <v>21083000</v>
      </c>
    </row>
    <row r="110" spans="1:5" s="22" customFormat="1" ht="117.75" customHeight="1" x14ac:dyDescent="0.3">
      <c r="A110" s="67" t="s">
        <v>890</v>
      </c>
      <c r="B110" s="68" t="s">
        <v>894</v>
      </c>
      <c r="C110" s="123">
        <f>C111</f>
        <v>337000</v>
      </c>
      <c r="D110" s="123">
        <f t="shared" ref="D110:E110" si="46">D111</f>
        <v>94000</v>
      </c>
      <c r="E110" s="123">
        <f t="shared" si="46"/>
        <v>24000</v>
      </c>
    </row>
    <row r="111" spans="1:5" s="22" customFormat="1" ht="102.75" customHeight="1" x14ac:dyDescent="0.3">
      <c r="A111" s="67" t="s">
        <v>891</v>
      </c>
      <c r="B111" s="68" t="s">
        <v>893</v>
      </c>
      <c r="C111" s="123">
        <f>SUM(C112:C113)</f>
        <v>337000</v>
      </c>
      <c r="D111" s="123">
        <f t="shared" ref="D111:E111" si="47">SUM(D112:D113)</f>
        <v>94000</v>
      </c>
      <c r="E111" s="123">
        <f t="shared" si="47"/>
        <v>24000</v>
      </c>
    </row>
    <row r="112" spans="1:5" s="22" customFormat="1" ht="37.5" hidden="1" x14ac:dyDescent="0.3">
      <c r="A112" s="20" t="s">
        <v>916</v>
      </c>
      <c r="B112" s="130" t="s">
        <v>917</v>
      </c>
      <c r="C112" s="27">
        <v>247000</v>
      </c>
      <c r="D112" s="27">
        <v>0</v>
      </c>
      <c r="E112" s="27">
        <v>0</v>
      </c>
    </row>
    <row r="113" spans="1:5" s="22" customFormat="1" ht="37.5" hidden="1" x14ac:dyDescent="0.3">
      <c r="A113" s="20" t="s">
        <v>182</v>
      </c>
      <c r="B113" s="21" t="s">
        <v>892</v>
      </c>
      <c r="C113" s="27">
        <v>90000</v>
      </c>
      <c r="D113" s="27">
        <v>94000</v>
      </c>
      <c r="E113" s="27">
        <v>24000</v>
      </c>
    </row>
    <row r="114" spans="1:5" ht="63.75" customHeight="1" x14ac:dyDescent="0.3">
      <c r="A114" s="10" t="s">
        <v>163</v>
      </c>
      <c r="B114" s="6" t="s">
        <v>164</v>
      </c>
      <c r="C114" s="11">
        <f t="shared" ref="C114:E115" si="48">SUM(C115)</f>
        <v>159987034</v>
      </c>
      <c r="D114" s="11">
        <f t="shared" si="48"/>
        <v>264433000</v>
      </c>
      <c r="E114" s="11">
        <f t="shared" si="48"/>
        <v>274809000</v>
      </c>
    </row>
    <row r="115" spans="1:5" ht="40.5" customHeight="1" x14ac:dyDescent="0.3">
      <c r="A115" s="10" t="s">
        <v>165</v>
      </c>
      <c r="B115" s="6" t="s">
        <v>166</v>
      </c>
      <c r="C115" s="11">
        <f t="shared" si="48"/>
        <v>159987034</v>
      </c>
      <c r="D115" s="11">
        <f t="shared" si="48"/>
        <v>264433000</v>
      </c>
      <c r="E115" s="11">
        <f t="shared" si="48"/>
        <v>274809000</v>
      </c>
    </row>
    <row r="116" spans="1:5" s="22" customFormat="1" ht="37.5" hidden="1" x14ac:dyDescent="0.3">
      <c r="A116" s="20" t="s">
        <v>1158</v>
      </c>
      <c r="B116" s="21" t="s">
        <v>167</v>
      </c>
      <c r="C116" s="27">
        <v>159987034</v>
      </c>
      <c r="D116" s="27">
        <v>264433000</v>
      </c>
      <c r="E116" s="27">
        <v>274809000</v>
      </c>
    </row>
    <row r="117" spans="1:5" ht="78.75" customHeight="1" x14ac:dyDescent="0.3">
      <c r="A117" s="10" t="s">
        <v>168</v>
      </c>
      <c r="B117" s="6" t="s">
        <v>169</v>
      </c>
      <c r="C117" s="11">
        <f>SUM(C118)</f>
        <v>11000</v>
      </c>
      <c r="D117" s="11">
        <f t="shared" ref="D117:E117" si="49">SUM(D118)</f>
        <v>11000</v>
      </c>
      <c r="E117" s="11">
        <f t="shared" si="49"/>
        <v>11000</v>
      </c>
    </row>
    <row r="118" spans="1:5" ht="65.25" customHeight="1" x14ac:dyDescent="0.3">
      <c r="A118" s="10" t="s">
        <v>170</v>
      </c>
      <c r="B118" s="6" t="s">
        <v>171</v>
      </c>
      <c r="C118" s="11">
        <f t="shared" ref="C118:E119" si="50">SUM(C119)</f>
        <v>11000</v>
      </c>
      <c r="D118" s="11">
        <f t="shared" si="50"/>
        <v>11000</v>
      </c>
      <c r="E118" s="11">
        <f t="shared" si="50"/>
        <v>11000</v>
      </c>
    </row>
    <row r="119" spans="1:5" ht="146.25" customHeight="1" x14ac:dyDescent="0.3">
      <c r="A119" s="10" t="s">
        <v>172</v>
      </c>
      <c r="B119" s="6" t="s">
        <v>173</v>
      </c>
      <c r="C119" s="11">
        <f t="shared" si="50"/>
        <v>11000</v>
      </c>
      <c r="D119" s="11">
        <f t="shared" si="50"/>
        <v>11000</v>
      </c>
      <c r="E119" s="11">
        <f t="shared" si="50"/>
        <v>11000</v>
      </c>
    </row>
    <row r="120" spans="1:5" s="22" customFormat="1" ht="37.5" hidden="1" x14ac:dyDescent="0.3">
      <c r="A120" s="20" t="s">
        <v>155</v>
      </c>
      <c r="B120" s="21" t="s">
        <v>174</v>
      </c>
      <c r="C120" s="27">
        <v>11000</v>
      </c>
      <c r="D120" s="27">
        <v>11000</v>
      </c>
      <c r="E120" s="27">
        <v>11000</v>
      </c>
    </row>
    <row r="121" spans="1:5" s="128" customFormat="1" ht="45.75" customHeight="1" x14ac:dyDescent="0.3">
      <c r="A121" s="135" t="s">
        <v>899</v>
      </c>
      <c r="B121" s="68" t="s">
        <v>902</v>
      </c>
      <c r="C121" s="123">
        <f>C122</f>
        <v>7857751</v>
      </c>
      <c r="D121" s="123">
        <f t="shared" ref="D121:E121" si="51">D122</f>
        <v>0</v>
      </c>
      <c r="E121" s="123">
        <f t="shared" si="51"/>
        <v>0</v>
      </c>
    </row>
    <row r="122" spans="1:5" s="128" customFormat="1" ht="62.25" customHeight="1" x14ac:dyDescent="0.3">
      <c r="A122" s="67" t="s">
        <v>898</v>
      </c>
      <c r="B122" s="68" t="s">
        <v>901</v>
      </c>
      <c r="C122" s="123">
        <f>C123</f>
        <v>7857751</v>
      </c>
      <c r="D122" s="123">
        <f t="shared" ref="D122:E122" si="52">D123</f>
        <v>0</v>
      </c>
      <c r="E122" s="123">
        <f t="shared" si="52"/>
        <v>0</v>
      </c>
    </row>
    <row r="123" spans="1:5" s="128" customFormat="1" ht="69.75" customHeight="1" x14ac:dyDescent="0.3">
      <c r="A123" s="67" t="s">
        <v>897</v>
      </c>
      <c r="B123" s="68" t="s">
        <v>900</v>
      </c>
      <c r="C123" s="123">
        <f>C124</f>
        <v>7857751</v>
      </c>
      <c r="D123" s="123">
        <f t="shared" ref="D123:E123" si="53">D124</f>
        <v>0</v>
      </c>
      <c r="E123" s="123">
        <f t="shared" si="53"/>
        <v>0</v>
      </c>
    </row>
    <row r="124" spans="1:5" s="22" customFormat="1" ht="37.5" hidden="1" x14ac:dyDescent="0.3">
      <c r="A124" s="20" t="s">
        <v>1158</v>
      </c>
      <c r="B124" s="21" t="s">
        <v>896</v>
      </c>
      <c r="C124" s="27">
        <v>7857751</v>
      </c>
      <c r="D124" s="27">
        <v>0</v>
      </c>
      <c r="E124" s="27">
        <v>0</v>
      </c>
    </row>
    <row r="125" spans="1:5" ht="119.25" customHeight="1" x14ac:dyDescent="0.3">
      <c r="A125" s="10" t="s">
        <v>175</v>
      </c>
      <c r="B125" s="6" t="s">
        <v>176</v>
      </c>
      <c r="C125" s="11">
        <f>SUM(C126,C141)</f>
        <v>158797313</v>
      </c>
      <c r="D125" s="11">
        <f>SUM(D126,D141)</f>
        <v>152831000</v>
      </c>
      <c r="E125" s="11">
        <f>SUM(E126,E141)</f>
        <v>134762000</v>
      </c>
    </row>
    <row r="126" spans="1:5" ht="119.25" customHeight="1" x14ac:dyDescent="0.3">
      <c r="A126" s="10" t="s">
        <v>177</v>
      </c>
      <c r="B126" s="6" t="s">
        <v>178</v>
      </c>
      <c r="C126" s="11">
        <f t="shared" ref="C126:E126" si="54">SUM(C127)</f>
        <v>76345313</v>
      </c>
      <c r="D126" s="11">
        <f t="shared" si="54"/>
        <v>74483000</v>
      </c>
      <c r="E126" s="11">
        <f t="shared" si="54"/>
        <v>74607000</v>
      </c>
    </row>
    <row r="127" spans="1:5" ht="105.75" customHeight="1" x14ac:dyDescent="0.3">
      <c r="A127" s="10" t="s">
        <v>179</v>
      </c>
      <c r="B127" s="6" t="s">
        <v>180</v>
      </c>
      <c r="C127" s="11">
        <f>SUM(C128,C131,C134,C137,C139)</f>
        <v>76345313</v>
      </c>
      <c r="D127" s="11">
        <f t="shared" ref="D127:E127" si="55">SUM(D128,D131,D134,D137,D139)</f>
        <v>74483000</v>
      </c>
      <c r="E127" s="11">
        <f t="shared" si="55"/>
        <v>74607000</v>
      </c>
    </row>
    <row r="128" spans="1:5" ht="136.5" customHeight="1" x14ac:dyDescent="0.3">
      <c r="A128" s="10" t="s">
        <v>1206</v>
      </c>
      <c r="B128" s="6" t="s">
        <v>181</v>
      </c>
      <c r="C128" s="11">
        <f>SUM(C129:C130)</f>
        <v>63519000</v>
      </c>
      <c r="D128" s="11">
        <f t="shared" ref="D128:E128" si="56">SUM(D129:D130)</f>
        <v>63519000</v>
      </c>
      <c r="E128" s="11">
        <f t="shared" si="56"/>
        <v>63519000</v>
      </c>
    </row>
    <row r="129" spans="1:5" ht="42" hidden="1" customHeight="1" x14ac:dyDescent="0.3">
      <c r="A129" s="20" t="s">
        <v>1158</v>
      </c>
      <c r="B129" s="21" t="s">
        <v>1173</v>
      </c>
      <c r="C129" s="27">
        <v>23382000</v>
      </c>
      <c r="D129" s="27">
        <v>63519000</v>
      </c>
      <c r="E129" s="27">
        <v>63519000</v>
      </c>
    </row>
    <row r="130" spans="1:5" s="22" customFormat="1" ht="37.5" hidden="1" x14ac:dyDescent="0.3">
      <c r="A130" s="20" t="s">
        <v>182</v>
      </c>
      <c r="B130" s="21" t="s">
        <v>183</v>
      </c>
      <c r="C130" s="27">
        <v>40137000</v>
      </c>
      <c r="D130" s="27">
        <v>0</v>
      </c>
      <c r="E130" s="27">
        <v>0</v>
      </c>
    </row>
    <row r="131" spans="1:5" ht="141.75" customHeight="1" x14ac:dyDescent="0.3">
      <c r="A131" s="10" t="s">
        <v>184</v>
      </c>
      <c r="B131" s="6" t="s">
        <v>185</v>
      </c>
      <c r="C131" s="11">
        <f>SUM(C132:C133)</f>
        <v>4865000</v>
      </c>
      <c r="D131" s="11">
        <f t="shared" ref="D131:E131" si="57">SUM(D132:D133)</f>
        <v>4865000</v>
      </c>
      <c r="E131" s="11">
        <f t="shared" si="57"/>
        <v>4865000</v>
      </c>
    </row>
    <row r="132" spans="1:5" ht="58.15" hidden="1" customHeight="1" x14ac:dyDescent="0.3">
      <c r="A132" s="20" t="s">
        <v>1158</v>
      </c>
      <c r="B132" s="21" t="s">
        <v>1174</v>
      </c>
      <c r="C132" s="27">
        <v>1823000</v>
      </c>
      <c r="D132" s="27">
        <v>4865000</v>
      </c>
      <c r="E132" s="27">
        <v>4865000</v>
      </c>
    </row>
    <row r="133" spans="1:5" s="22" customFormat="1" ht="37.5" hidden="1" x14ac:dyDescent="0.3">
      <c r="A133" s="20" t="s">
        <v>182</v>
      </c>
      <c r="B133" s="21" t="s">
        <v>186</v>
      </c>
      <c r="C133" s="27">
        <v>3042000</v>
      </c>
      <c r="D133" s="143">
        <v>0</v>
      </c>
      <c r="E133" s="143">
        <v>0</v>
      </c>
    </row>
    <row r="134" spans="1:5" ht="143.25" customHeight="1" x14ac:dyDescent="0.3">
      <c r="A134" s="10" t="s">
        <v>187</v>
      </c>
      <c r="B134" s="6" t="s">
        <v>188</v>
      </c>
      <c r="C134" s="11">
        <f>SUM(C135:C136)</f>
        <v>3010000</v>
      </c>
      <c r="D134" s="11">
        <f t="shared" ref="D134:E134" si="58">SUM(D135:D136)</f>
        <v>3010000</v>
      </c>
      <c r="E134" s="11">
        <f t="shared" si="58"/>
        <v>3010000</v>
      </c>
    </row>
    <row r="135" spans="1:5" ht="54.6" hidden="1" customHeight="1" x14ac:dyDescent="0.3">
      <c r="A135" s="20" t="s">
        <v>1158</v>
      </c>
      <c r="B135" s="21" t="s">
        <v>1175</v>
      </c>
      <c r="C135" s="27">
        <v>1134000</v>
      </c>
      <c r="D135" s="29">
        <v>3010000</v>
      </c>
      <c r="E135" s="29">
        <v>3010000</v>
      </c>
    </row>
    <row r="136" spans="1:5" s="30" customFormat="1" ht="37.5" hidden="1" x14ac:dyDescent="0.3">
      <c r="A136" s="28" t="s">
        <v>182</v>
      </c>
      <c r="B136" s="21" t="s">
        <v>189</v>
      </c>
      <c r="C136" s="27">
        <v>1876000</v>
      </c>
      <c r="D136" s="144">
        <v>0</v>
      </c>
      <c r="E136" s="144">
        <v>0</v>
      </c>
    </row>
    <row r="137" spans="1:5" ht="135" customHeight="1" x14ac:dyDescent="0.3">
      <c r="A137" s="10" t="s">
        <v>190</v>
      </c>
      <c r="B137" s="6" t="s">
        <v>191</v>
      </c>
      <c r="C137" s="11">
        <f t="shared" ref="C137:E137" si="59">SUM(C138)</f>
        <v>2105000</v>
      </c>
      <c r="D137" s="11">
        <f t="shared" si="59"/>
        <v>3089000</v>
      </c>
      <c r="E137" s="11">
        <f t="shared" si="59"/>
        <v>3213000</v>
      </c>
    </row>
    <row r="138" spans="1:5" s="22" customFormat="1" ht="37.5" hidden="1" x14ac:dyDescent="0.3">
      <c r="A138" s="20" t="s">
        <v>1158</v>
      </c>
      <c r="B138" s="21" t="s">
        <v>192</v>
      </c>
      <c r="C138" s="27">
        <v>2105000</v>
      </c>
      <c r="D138" s="27">
        <v>3089000</v>
      </c>
      <c r="E138" s="27">
        <v>3213000</v>
      </c>
    </row>
    <row r="139" spans="1:5" s="129" customFormat="1" ht="131.25" x14ac:dyDescent="0.3">
      <c r="A139" s="67" t="s">
        <v>1133</v>
      </c>
      <c r="B139" s="68" t="s">
        <v>1135</v>
      </c>
      <c r="C139" s="123">
        <f>C140</f>
        <v>2846313</v>
      </c>
      <c r="D139" s="123">
        <f t="shared" ref="D139:E139" si="60">D140</f>
        <v>0</v>
      </c>
      <c r="E139" s="123">
        <f t="shared" si="60"/>
        <v>0</v>
      </c>
    </row>
    <row r="140" spans="1:5" s="22" customFormat="1" ht="37.5" hidden="1" x14ac:dyDescent="0.3">
      <c r="A140" s="20" t="s">
        <v>1134</v>
      </c>
      <c r="B140" s="21" t="s">
        <v>1136</v>
      </c>
      <c r="C140" s="27">
        <v>2846313</v>
      </c>
      <c r="D140" s="27">
        <v>0</v>
      </c>
      <c r="E140" s="27">
        <v>0</v>
      </c>
    </row>
    <row r="141" spans="1:5" ht="138.75" customHeight="1" x14ac:dyDescent="0.3">
      <c r="A141" s="10" t="s">
        <v>193</v>
      </c>
      <c r="B141" s="6" t="s">
        <v>194</v>
      </c>
      <c r="C141" s="11">
        <f t="shared" ref="C141:E141" si="61">SUM(C142)</f>
        <v>82452000</v>
      </c>
      <c r="D141" s="11">
        <f t="shared" si="61"/>
        <v>78348000</v>
      </c>
      <c r="E141" s="11">
        <f t="shared" si="61"/>
        <v>60155000</v>
      </c>
    </row>
    <row r="142" spans="1:5" ht="136.5" customHeight="1" x14ac:dyDescent="0.3">
      <c r="A142" s="10" t="s">
        <v>195</v>
      </c>
      <c r="B142" s="6" t="s">
        <v>196</v>
      </c>
      <c r="C142" s="11">
        <f t="shared" ref="C142:E142" si="62">SUM(C143,C145)</f>
        <v>82452000</v>
      </c>
      <c r="D142" s="11">
        <f t="shared" si="62"/>
        <v>78348000</v>
      </c>
      <c r="E142" s="11">
        <f t="shared" si="62"/>
        <v>60155000</v>
      </c>
    </row>
    <row r="143" spans="1:5" ht="180" customHeight="1" x14ac:dyDescent="0.3">
      <c r="A143" s="10" t="s">
        <v>197</v>
      </c>
      <c r="B143" s="6" t="s">
        <v>198</v>
      </c>
      <c r="C143" s="11">
        <f t="shared" ref="C143:E143" si="63">SUM(C144)</f>
        <v>22212000</v>
      </c>
      <c r="D143" s="11">
        <f t="shared" si="63"/>
        <v>21588000</v>
      </c>
      <c r="E143" s="11">
        <f t="shared" si="63"/>
        <v>2225000</v>
      </c>
    </row>
    <row r="144" spans="1:5" s="22" customFormat="1" ht="37.5" hidden="1" x14ac:dyDescent="0.3">
      <c r="A144" s="20" t="s">
        <v>134</v>
      </c>
      <c r="B144" s="21" t="s">
        <v>199</v>
      </c>
      <c r="C144" s="27">
        <v>22212000</v>
      </c>
      <c r="D144" s="27">
        <v>21588000</v>
      </c>
      <c r="E144" s="27">
        <v>2225000</v>
      </c>
    </row>
    <row r="145" spans="1:5" ht="186.75" customHeight="1" x14ac:dyDescent="0.3">
      <c r="A145" s="10" t="s">
        <v>200</v>
      </c>
      <c r="B145" s="6" t="s">
        <v>201</v>
      </c>
      <c r="C145" s="11">
        <f t="shared" ref="C145:E145" si="64">SUM(C146)</f>
        <v>60240000</v>
      </c>
      <c r="D145" s="11">
        <f t="shared" si="64"/>
        <v>56760000</v>
      </c>
      <c r="E145" s="11">
        <f t="shared" si="64"/>
        <v>57930000</v>
      </c>
    </row>
    <row r="146" spans="1:5" s="31" customFormat="1" ht="37.5" hidden="1" x14ac:dyDescent="0.3">
      <c r="A146" s="20" t="s">
        <v>134</v>
      </c>
      <c r="B146" s="21" t="s">
        <v>202</v>
      </c>
      <c r="C146" s="27">
        <v>60240000</v>
      </c>
      <c r="D146" s="27">
        <v>56760000</v>
      </c>
      <c r="E146" s="27">
        <v>57930000</v>
      </c>
    </row>
    <row r="147" spans="1:5" ht="37.5" customHeight="1" x14ac:dyDescent="0.3">
      <c r="A147" s="10" t="s">
        <v>203</v>
      </c>
      <c r="B147" s="6" t="s">
        <v>204</v>
      </c>
      <c r="C147" s="11">
        <f t="shared" ref="C147:E147" si="65">SUM(C148)</f>
        <v>56287200</v>
      </c>
      <c r="D147" s="11">
        <f t="shared" si="65"/>
        <v>56287200</v>
      </c>
      <c r="E147" s="11">
        <f t="shared" si="65"/>
        <v>56287200</v>
      </c>
    </row>
    <row r="148" spans="1:5" ht="24" customHeight="1" x14ac:dyDescent="0.3">
      <c r="A148" s="10" t="s">
        <v>205</v>
      </c>
      <c r="B148" s="6" t="s">
        <v>206</v>
      </c>
      <c r="C148" s="11">
        <f t="shared" ref="C148:E148" si="66">SUM(C149,C152,C155,C162)</f>
        <v>56287200</v>
      </c>
      <c r="D148" s="11">
        <f t="shared" si="66"/>
        <v>56287200</v>
      </c>
      <c r="E148" s="11">
        <f t="shared" si="66"/>
        <v>56287200</v>
      </c>
    </row>
    <row r="149" spans="1:5" ht="42.75" customHeight="1" x14ac:dyDescent="0.3">
      <c r="A149" s="10" t="s">
        <v>207</v>
      </c>
      <c r="B149" s="6" t="s">
        <v>208</v>
      </c>
      <c r="C149" s="11">
        <f t="shared" ref="C149:E150" si="67">SUM(C150)</f>
        <v>1451400</v>
      </c>
      <c r="D149" s="11">
        <f t="shared" si="67"/>
        <v>1451400</v>
      </c>
      <c r="E149" s="11">
        <f t="shared" si="67"/>
        <v>1451400</v>
      </c>
    </row>
    <row r="150" spans="1:5" ht="99.75" customHeight="1" x14ac:dyDescent="0.3">
      <c r="A150" s="10" t="s">
        <v>209</v>
      </c>
      <c r="B150" s="6" t="s">
        <v>210</v>
      </c>
      <c r="C150" s="11">
        <f t="shared" si="67"/>
        <v>1451400</v>
      </c>
      <c r="D150" s="11">
        <f t="shared" si="67"/>
        <v>1451400</v>
      </c>
      <c r="E150" s="11">
        <f t="shared" si="67"/>
        <v>1451400</v>
      </c>
    </row>
    <row r="151" spans="1:5" s="35" customFormat="1" ht="45.75" hidden="1" customHeight="1" x14ac:dyDescent="0.3">
      <c r="A151" s="32" t="s">
        <v>211</v>
      </c>
      <c r="B151" s="33" t="s">
        <v>212</v>
      </c>
      <c r="C151" s="34">
        <v>1451400</v>
      </c>
      <c r="D151" s="34">
        <v>1451400</v>
      </c>
      <c r="E151" s="34">
        <v>1451400</v>
      </c>
    </row>
    <row r="152" spans="1:5" s="35" customFormat="1" ht="30" customHeight="1" x14ac:dyDescent="0.3">
      <c r="A152" s="10" t="s">
        <v>213</v>
      </c>
      <c r="B152" s="6" t="s">
        <v>214</v>
      </c>
      <c r="C152" s="11">
        <f t="shared" ref="C152:E153" si="68">SUM(C153)</f>
        <v>600</v>
      </c>
      <c r="D152" s="11">
        <f t="shared" si="68"/>
        <v>600</v>
      </c>
      <c r="E152" s="11">
        <f t="shared" si="68"/>
        <v>600</v>
      </c>
    </row>
    <row r="153" spans="1:5" ht="85.5" customHeight="1" x14ac:dyDescent="0.3">
      <c r="A153" s="10" t="s">
        <v>215</v>
      </c>
      <c r="B153" s="6" t="s">
        <v>216</v>
      </c>
      <c r="C153" s="11">
        <f t="shared" si="68"/>
        <v>600</v>
      </c>
      <c r="D153" s="11">
        <f t="shared" si="68"/>
        <v>600</v>
      </c>
      <c r="E153" s="11">
        <f t="shared" si="68"/>
        <v>600</v>
      </c>
    </row>
    <row r="154" spans="1:5" s="35" customFormat="1" ht="57.75" hidden="1" customHeight="1" x14ac:dyDescent="0.3">
      <c r="A154" s="32" t="s">
        <v>211</v>
      </c>
      <c r="B154" s="33" t="s">
        <v>217</v>
      </c>
      <c r="C154" s="34">
        <v>600</v>
      </c>
      <c r="D154" s="34">
        <v>600</v>
      </c>
      <c r="E154" s="34">
        <v>600</v>
      </c>
    </row>
    <row r="155" spans="1:5" ht="29.25" customHeight="1" x14ac:dyDescent="0.3">
      <c r="A155" s="10" t="s">
        <v>218</v>
      </c>
      <c r="B155" s="6" t="s">
        <v>219</v>
      </c>
      <c r="C155" s="11">
        <f t="shared" ref="C155:E155" si="69">SUM(C156,C159)</f>
        <v>8674800</v>
      </c>
      <c r="D155" s="11">
        <f t="shared" si="69"/>
        <v>8674800</v>
      </c>
      <c r="E155" s="11">
        <f t="shared" si="69"/>
        <v>8674800</v>
      </c>
    </row>
    <row r="156" spans="1:5" ht="27.75" customHeight="1" x14ac:dyDescent="0.3">
      <c r="A156" s="10" t="s">
        <v>220</v>
      </c>
      <c r="B156" s="6" t="s">
        <v>221</v>
      </c>
      <c r="C156" s="11">
        <f t="shared" ref="C156:E157" si="70">SUM(C157)</f>
        <v>4017000</v>
      </c>
      <c r="D156" s="11">
        <f t="shared" si="70"/>
        <v>4017000</v>
      </c>
      <c r="E156" s="11">
        <f t="shared" si="70"/>
        <v>4017000</v>
      </c>
    </row>
    <row r="157" spans="1:5" ht="80.25" customHeight="1" x14ac:dyDescent="0.3">
      <c r="A157" s="10" t="s">
        <v>222</v>
      </c>
      <c r="B157" s="6" t="s">
        <v>223</v>
      </c>
      <c r="C157" s="11">
        <f t="shared" si="70"/>
        <v>4017000</v>
      </c>
      <c r="D157" s="11">
        <f t="shared" si="70"/>
        <v>4017000</v>
      </c>
      <c r="E157" s="11">
        <f t="shared" si="70"/>
        <v>4017000</v>
      </c>
    </row>
    <row r="158" spans="1:5" s="35" customFormat="1" ht="25.5" hidden="1" customHeight="1" x14ac:dyDescent="0.3">
      <c r="A158" s="32" t="s">
        <v>211</v>
      </c>
      <c r="B158" s="33" t="s">
        <v>224</v>
      </c>
      <c r="C158" s="34">
        <v>4017000</v>
      </c>
      <c r="D158" s="34">
        <v>4017000</v>
      </c>
      <c r="E158" s="34">
        <v>4017000</v>
      </c>
    </row>
    <row r="159" spans="1:5" x14ac:dyDescent="0.3">
      <c r="A159" s="10" t="s">
        <v>225</v>
      </c>
      <c r="B159" s="6" t="s">
        <v>226</v>
      </c>
      <c r="C159" s="11">
        <f t="shared" ref="C159:E160" si="71">SUM(C160)</f>
        <v>4657800</v>
      </c>
      <c r="D159" s="11">
        <f t="shared" si="71"/>
        <v>4657800</v>
      </c>
      <c r="E159" s="11">
        <f t="shared" si="71"/>
        <v>4657800</v>
      </c>
    </row>
    <row r="160" spans="1:5" ht="84" customHeight="1" x14ac:dyDescent="0.3">
      <c r="A160" s="10" t="s">
        <v>227</v>
      </c>
      <c r="B160" s="6" t="s">
        <v>228</v>
      </c>
      <c r="C160" s="11">
        <f t="shared" si="71"/>
        <v>4657800</v>
      </c>
      <c r="D160" s="11">
        <f t="shared" si="71"/>
        <v>4657800</v>
      </c>
      <c r="E160" s="11">
        <f t="shared" si="71"/>
        <v>4657800</v>
      </c>
    </row>
    <row r="161" spans="1:5" s="35" customFormat="1" ht="33" hidden="1" customHeight="1" x14ac:dyDescent="0.3">
      <c r="A161" s="32" t="s">
        <v>211</v>
      </c>
      <c r="B161" s="33" t="s">
        <v>229</v>
      </c>
      <c r="C161" s="34">
        <v>4657800</v>
      </c>
      <c r="D161" s="34">
        <v>4657800</v>
      </c>
      <c r="E161" s="34">
        <v>4657800</v>
      </c>
    </row>
    <row r="162" spans="1:5" ht="60" customHeight="1" x14ac:dyDescent="0.3">
      <c r="A162" s="10" t="s">
        <v>230</v>
      </c>
      <c r="B162" s="6" t="s">
        <v>231</v>
      </c>
      <c r="C162" s="11">
        <f t="shared" ref="C162:E163" si="72">SUM(C163)</f>
        <v>46160400</v>
      </c>
      <c r="D162" s="11">
        <f t="shared" si="72"/>
        <v>46160400</v>
      </c>
      <c r="E162" s="11">
        <f t="shared" si="72"/>
        <v>46160400</v>
      </c>
    </row>
    <row r="163" spans="1:5" ht="102" customHeight="1" x14ac:dyDescent="0.3">
      <c r="A163" s="36" t="s">
        <v>232</v>
      </c>
      <c r="B163" s="6" t="s">
        <v>233</v>
      </c>
      <c r="C163" s="11">
        <f t="shared" si="72"/>
        <v>46160400</v>
      </c>
      <c r="D163" s="11">
        <f t="shared" si="72"/>
        <v>46160400</v>
      </c>
      <c r="E163" s="11">
        <f t="shared" si="72"/>
        <v>46160400</v>
      </c>
    </row>
    <row r="164" spans="1:5" s="35" customFormat="1" ht="59.25" hidden="1" customHeight="1" x14ac:dyDescent="0.3">
      <c r="A164" s="32" t="s">
        <v>211</v>
      </c>
      <c r="B164" s="33" t="s">
        <v>234</v>
      </c>
      <c r="C164" s="34">
        <v>46160400</v>
      </c>
      <c r="D164" s="34">
        <v>46160400</v>
      </c>
      <c r="E164" s="34">
        <v>46160400</v>
      </c>
    </row>
    <row r="165" spans="1:5" ht="42" customHeight="1" x14ac:dyDescent="0.3">
      <c r="A165" s="10" t="s">
        <v>235</v>
      </c>
      <c r="B165" s="6" t="s">
        <v>236</v>
      </c>
      <c r="C165" s="11">
        <f>SUM(C166,C172)</f>
        <v>16974941</v>
      </c>
      <c r="D165" s="11">
        <f>SUM(D166,D172)</f>
        <v>6114000</v>
      </c>
      <c r="E165" s="11">
        <f>SUM(E166,E172)</f>
        <v>6673000</v>
      </c>
    </row>
    <row r="166" spans="1:5" x14ac:dyDescent="0.3">
      <c r="A166" s="10" t="s">
        <v>237</v>
      </c>
      <c r="B166" s="6" t="s">
        <v>238</v>
      </c>
      <c r="C166" s="11">
        <f>SUM(C167)</f>
        <v>2843000</v>
      </c>
      <c r="D166" s="11">
        <f t="shared" ref="D166:E166" si="73">SUM(D167)</f>
        <v>1629000</v>
      </c>
      <c r="E166" s="11">
        <f t="shared" si="73"/>
        <v>1629000</v>
      </c>
    </row>
    <row r="167" spans="1:5" x14ac:dyDescent="0.3">
      <c r="A167" s="10" t="s">
        <v>239</v>
      </c>
      <c r="B167" s="6" t="s">
        <v>240</v>
      </c>
      <c r="C167" s="11">
        <f t="shared" ref="C167:E167" si="74">SUM(C168)</f>
        <v>2843000</v>
      </c>
      <c r="D167" s="11">
        <f t="shared" si="74"/>
        <v>1629000</v>
      </c>
      <c r="E167" s="11">
        <f t="shared" si="74"/>
        <v>1629000</v>
      </c>
    </row>
    <row r="168" spans="1:5" ht="37.5" x14ac:dyDescent="0.3">
      <c r="A168" s="10" t="s">
        <v>241</v>
      </c>
      <c r="B168" s="6" t="s">
        <v>242</v>
      </c>
      <c r="C168" s="11">
        <f>SUM(C169:C171)</f>
        <v>2843000</v>
      </c>
      <c r="D168" s="11">
        <f t="shared" ref="D168:E168" si="75">SUM(D169:D171)</f>
        <v>1629000</v>
      </c>
      <c r="E168" s="11">
        <f t="shared" si="75"/>
        <v>1629000</v>
      </c>
    </row>
    <row r="169" spans="1:5" s="30" customFormat="1" ht="31.5" hidden="1" x14ac:dyDescent="0.3">
      <c r="A169" s="20" t="s">
        <v>252</v>
      </c>
      <c r="B169" s="21" t="s">
        <v>918</v>
      </c>
      <c r="C169" s="27">
        <v>1527000</v>
      </c>
      <c r="D169" s="27">
        <v>313000</v>
      </c>
      <c r="E169" s="27">
        <v>313000</v>
      </c>
    </row>
    <row r="170" spans="1:5" s="30" customFormat="1" ht="31.5" hidden="1" x14ac:dyDescent="0.3">
      <c r="A170" s="20" t="s">
        <v>254</v>
      </c>
      <c r="B170" s="21" t="s">
        <v>919</v>
      </c>
      <c r="C170" s="27">
        <v>413000</v>
      </c>
      <c r="D170" s="27">
        <v>413000</v>
      </c>
      <c r="E170" s="27">
        <v>413000</v>
      </c>
    </row>
    <row r="171" spans="1:5" s="22" customFormat="1" ht="37.5" hidden="1" x14ac:dyDescent="0.3">
      <c r="A171" s="20" t="s">
        <v>155</v>
      </c>
      <c r="B171" s="21" t="s">
        <v>243</v>
      </c>
      <c r="C171" s="27">
        <v>903000</v>
      </c>
      <c r="D171" s="27">
        <v>903000</v>
      </c>
      <c r="E171" s="27">
        <v>903000</v>
      </c>
    </row>
    <row r="172" spans="1:5" x14ac:dyDescent="0.3">
      <c r="A172" s="10" t="s">
        <v>244</v>
      </c>
      <c r="B172" s="6" t="s">
        <v>245</v>
      </c>
      <c r="C172" s="11">
        <f t="shared" ref="C172:E172" si="76">SUM(C173,C180)</f>
        <v>14131941</v>
      </c>
      <c r="D172" s="11">
        <f t="shared" si="76"/>
        <v>4485000</v>
      </c>
      <c r="E172" s="11">
        <f t="shared" si="76"/>
        <v>5044000</v>
      </c>
    </row>
    <row r="173" spans="1:5" ht="37.5" x14ac:dyDescent="0.3">
      <c r="A173" s="10" t="s">
        <v>246</v>
      </c>
      <c r="B173" s="6" t="s">
        <v>247</v>
      </c>
      <c r="C173" s="11">
        <f t="shared" ref="C173:E173" si="77">SUM(C174)</f>
        <v>2205000</v>
      </c>
      <c r="D173" s="11">
        <f t="shared" si="77"/>
        <v>2057000</v>
      </c>
      <c r="E173" s="11">
        <f t="shared" si="77"/>
        <v>2055000</v>
      </c>
    </row>
    <row r="174" spans="1:5" ht="63" customHeight="1" x14ac:dyDescent="0.3">
      <c r="A174" s="10" t="s">
        <v>248</v>
      </c>
      <c r="B174" s="6" t="s">
        <v>249</v>
      </c>
      <c r="C174" s="11">
        <f>SUM(C175:C179)</f>
        <v>2205000</v>
      </c>
      <c r="D174" s="11">
        <f t="shared" ref="D174:E174" si="78">SUM(D175:D179)</f>
        <v>2057000</v>
      </c>
      <c r="E174" s="11">
        <f t="shared" si="78"/>
        <v>2055000</v>
      </c>
    </row>
    <row r="175" spans="1:5" ht="37.5" hidden="1" customHeight="1" x14ac:dyDescent="0.3">
      <c r="A175" s="20" t="s">
        <v>250</v>
      </c>
      <c r="B175" s="21" t="s">
        <v>251</v>
      </c>
      <c r="C175" s="27">
        <v>1606000</v>
      </c>
      <c r="D175" s="27">
        <v>1694000</v>
      </c>
      <c r="E175" s="27">
        <v>1787000</v>
      </c>
    </row>
    <row r="176" spans="1:5" ht="35.25" hidden="1" customHeight="1" x14ac:dyDescent="0.3">
      <c r="A176" s="20" t="s">
        <v>252</v>
      </c>
      <c r="B176" s="21" t="s">
        <v>253</v>
      </c>
      <c r="C176" s="27">
        <v>151000</v>
      </c>
      <c r="D176" s="27">
        <v>159000</v>
      </c>
      <c r="E176" s="27">
        <v>168000</v>
      </c>
    </row>
    <row r="177" spans="1:5" ht="37.5" hidden="1" customHeight="1" x14ac:dyDescent="0.3">
      <c r="A177" s="20" t="s">
        <v>254</v>
      </c>
      <c r="B177" s="21" t="s">
        <v>255</v>
      </c>
      <c r="C177" s="27">
        <v>55000</v>
      </c>
      <c r="D177" s="27">
        <v>58000</v>
      </c>
      <c r="E177" s="27">
        <v>61000</v>
      </c>
    </row>
    <row r="178" spans="1:5" s="30" customFormat="1" ht="37.5" hidden="1" customHeight="1" x14ac:dyDescent="0.3">
      <c r="A178" s="20" t="s">
        <v>920</v>
      </c>
      <c r="B178" s="21" t="s">
        <v>921</v>
      </c>
      <c r="C178" s="27">
        <v>91000</v>
      </c>
      <c r="D178" s="27">
        <v>0</v>
      </c>
      <c r="E178" s="27">
        <v>0</v>
      </c>
    </row>
    <row r="179" spans="1:5" s="30" customFormat="1" ht="37.5" hidden="1" x14ac:dyDescent="0.3">
      <c r="A179" s="20" t="s">
        <v>182</v>
      </c>
      <c r="B179" s="21" t="s">
        <v>895</v>
      </c>
      <c r="C179" s="27">
        <v>302000</v>
      </c>
      <c r="D179" s="27">
        <v>146000</v>
      </c>
      <c r="E179" s="27">
        <v>39000</v>
      </c>
    </row>
    <row r="180" spans="1:5" x14ac:dyDescent="0.3">
      <c r="A180" s="10" t="s">
        <v>256</v>
      </c>
      <c r="B180" s="6" t="s">
        <v>257</v>
      </c>
      <c r="C180" s="11">
        <f t="shared" ref="C180:E180" si="79">SUM(C181)</f>
        <v>11926941</v>
      </c>
      <c r="D180" s="11">
        <f t="shared" si="79"/>
        <v>2428000</v>
      </c>
      <c r="E180" s="11">
        <f t="shared" si="79"/>
        <v>2989000</v>
      </c>
    </row>
    <row r="181" spans="1:5" ht="40.5" customHeight="1" x14ac:dyDescent="0.3">
      <c r="A181" s="10" t="s">
        <v>258</v>
      </c>
      <c r="B181" s="6" t="s">
        <v>259</v>
      </c>
      <c r="C181" s="11">
        <f>SUM(C182,C185,C190,C187,C195)</f>
        <v>11926941</v>
      </c>
      <c r="D181" s="11">
        <f t="shared" ref="D181:E181" si="80">SUM(D182,D185,D190,D187,D195)</f>
        <v>2428000</v>
      </c>
      <c r="E181" s="11">
        <f t="shared" si="80"/>
        <v>2989000</v>
      </c>
    </row>
    <row r="182" spans="1:5" ht="69.75" customHeight="1" x14ac:dyDescent="0.3">
      <c r="A182" s="10" t="s">
        <v>260</v>
      </c>
      <c r="B182" s="6" t="s">
        <v>261</v>
      </c>
      <c r="C182" s="11">
        <f>SUM(C183,C184)</f>
        <v>510000</v>
      </c>
      <c r="D182" s="11">
        <f t="shared" ref="D182:E182" si="81">SUM(D183,D184)</f>
        <v>559000</v>
      </c>
      <c r="E182" s="11">
        <f t="shared" si="81"/>
        <v>939000</v>
      </c>
    </row>
    <row r="183" spans="1:5" s="30" customFormat="1" ht="37.5" hidden="1" x14ac:dyDescent="0.3">
      <c r="A183" s="20" t="s">
        <v>134</v>
      </c>
      <c r="B183" s="21" t="s">
        <v>262</v>
      </c>
      <c r="C183" s="27">
        <v>510000</v>
      </c>
      <c r="D183" s="27">
        <v>559000</v>
      </c>
      <c r="E183" s="27">
        <v>939000</v>
      </c>
    </row>
    <row r="184" spans="1:5" s="30" customFormat="1" ht="37.5" hidden="1" x14ac:dyDescent="0.3">
      <c r="A184" s="20" t="s">
        <v>155</v>
      </c>
      <c r="B184" s="21" t="s">
        <v>262</v>
      </c>
      <c r="C184" s="27">
        <v>0</v>
      </c>
      <c r="D184" s="27">
        <v>0</v>
      </c>
      <c r="E184" s="27">
        <v>0</v>
      </c>
    </row>
    <row r="185" spans="1:5" ht="67.5" customHeight="1" x14ac:dyDescent="0.3">
      <c r="A185" s="10" t="s">
        <v>263</v>
      </c>
      <c r="B185" s="6" t="s">
        <v>264</v>
      </c>
      <c r="C185" s="11">
        <f t="shared" ref="C185:E185" si="82">SUM(C186)</f>
        <v>61000</v>
      </c>
      <c r="D185" s="11">
        <f t="shared" si="82"/>
        <v>67000</v>
      </c>
      <c r="E185" s="11">
        <f t="shared" si="82"/>
        <v>100000</v>
      </c>
    </row>
    <row r="186" spans="1:5" s="22" customFormat="1" ht="37.5" hidden="1" x14ac:dyDescent="0.3">
      <c r="A186" s="20" t="s">
        <v>134</v>
      </c>
      <c r="B186" s="21" t="s">
        <v>265</v>
      </c>
      <c r="C186" s="27">
        <v>61000</v>
      </c>
      <c r="D186" s="27">
        <v>67000</v>
      </c>
      <c r="E186" s="27">
        <v>100000</v>
      </c>
    </row>
    <row r="187" spans="1:5" s="129" customFormat="1" ht="60" customHeight="1" x14ac:dyDescent="0.3">
      <c r="A187" s="67" t="s">
        <v>922</v>
      </c>
      <c r="B187" s="68" t="s">
        <v>923</v>
      </c>
      <c r="C187" s="123">
        <f>C188+C189</f>
        <v>11646</v>
      </c>
      <c r="D187" s="123">
        <f t="shared" ref="D187:E187" si="83">D188+D189</f>
        <v>0</v>
      </c>
      <c r="E187" s="123">
        <f t="shared" si="83"/>
        <v>55000</v>
      </c>
    </row>
    <row r="188" spans="1:5" s="22" customFormat="1" ht="31.5" hidden="1" x14ac:dyDescent="0.3">
      <c r="A188" s="20" t="s">
        <v>250</v>
      </c>
      <c r="B188" s="21" t="s">
        <v>924</v>
      </c>
      <c r="C188" s="27">
        <v>0</v>
      </c>
      <c r="D188" s="27">
        <v>0</v>
      </c>
      <c r="E188" s="27">
        <v>55000</v>
      </c>
    </row>
    <row r="189" spans="1:5" s="22" customFormat="1" ht="37.5" hidden="1" x14ac:dyDescent="0.3">
      <c r="A189" s="20" t="s">
        <v>1158</v>
      </c>
      <c r="B189" s="21" t="s">
        <v>1157</v>
      </c>
      <c r="C189" s="27">
        <v>11646</v>
      </c>
      <c r="D189" s="27">
        <v>0</v>
      </c>
      <c r="E189" s="27">
        <v>0</v>
      </c>
    </row>
    <row r="190" spans="1:5" ht="37.5" x14ac:dyDescent="0.3">
      <c r="A190" s="10" t="s">
        <v>266</v>
      </c>
      <c r="B190" s="6" t="s">
        <v>267</v>
      </c>
      <c r="C190" s="11">
        <f>SUM(C191:C194)</f>
        <v>9955295</v>
      </c>
      <c r="D190" s="11">
        <f t="shared" ref="D190:E190" si="84">SUM(D191:D194)</f>
        <v>330000</v>
      </c>
      <c r="E190" s="11">
        <f t="shared" si="84"/>
        <v>353000</v>
      </c>
    </row>
    <row r="191" spans="1:5" s="30" customFormat="1" ht="37.5" hidden="1" x14ac:dyDescent="0.3">
      <c r="A191" s="20" t="s">
        <v>1158</v>
      </c>
      <c r="B191" s="21" t="s">
        <v>925</v>
      </c>
      <c r="C191" s="29">
        <v>43000</v>
      </c>
      <c r="D191" s="29">
        <v>43000</v>
      </c>
      <c r="E191" s="29">
        <v>43000</v>
      </c>
    </row>
    <row r="192" spans="1:5" s="30" customFormat="1" ht="31.5" hidden="1" x14ac:dyDescent="0.3">
      <c r="A192" s="20" t="s">
        <v>1138</v>
      </c>
      <c r="B192" s="21" t="s">
        <v>1139</v>
      </c>
      <c r="C192" s="29">
        <v>202218</v>
      </c>
      <c r="D192" s="29">
        <v>0</v>
      </c>
      <c r="E192" s="29">
        <v>0</v>
      </c>
    </row>
    <row r="193" spans="1:5" s="22" customFormat="1" ht="37.5" hidden="1" x14ac:dyDescent="0.3">
      <c r="A193" s="20" t="s">
        <v>268</v>
      </c>
      <c r="B193" s="21" t="s">
        <v>269</v>
      </c>
      <c r="C193" s="27">
        <v>265000</v>
      </c>
      <c r="D193" s="27">
        <v>287000</v>
      </c>
      <c r="E193" s="27">
        <v>310000</v>
      </c>
    </row>
    <row r="194" spans="1:5" s="22" customFormat="1" ht="37.5" hidden="1" x14ac:dyDescent="0.3">
      <c r="A194" s="20" t="s">
        <v>155</v>
      </c>
      <c r="B194" s="21" t="s">
        <v>1190</v>
      </c>
      <c r="C194" s="27">
        <v>9445077</v>
      </c>
      <c r="D194" s="27">
        <v>0</v>
      </c>
      <c r="E194" s="27">
        <v>0</v>
      </c>
    </row>
    <row r="195" spans="1:5" s="129" customFormat="1" ht="87.75" customHeight="1" x14ac:dyDescent="0.3">
      <c r="A195" s="67" t="s">
        <v>926</v>
      </c>
      <c r="B195" s="68" t="s">
        <v>927</v>
      </c>
      <c r="C195" s="123">
        <f>C196</f>
        <v>1389000</v>
      </c>
      <c r="D195" s="123">
        <f t="shared" ref="D195:E195" si="85">D196</f>
        <v>1472000</v>
      </c>
      <c r="E195" s="123">
        <f t="shared" si="85"/>
        <v>1542000</v>
      </c>
    </row>
    <row r="196" spans="1:5" s="22" customFormat="1" ht="33" hidden="1" customHeight="1" x14ac:dyDescent="0.3">
      <c r="A196" s="20" t="s">
        <v>182</v>
      </c>
      <c r="B196" s="21" t="s">
        <v>928</v>
      </c>
      <c r="C196" s="27">
        <v>1389000</v>
      </c>
      <c r="D196" s="27">
        <v>1472000</v>
      </c>
      <c r="E196" s="27">
        <v>1542000</v>
      </c>
    </row>
    <row r="197" spans="1:5" ht="49.5" customHeight="1" x14ac:dyDescent="0.3">
      <c r="A197" s="10" t="s">
        <v>270</v>
      </c>
      <c r="B197" s="6" t="s">
        <v>271</v>
      </c>
      <c r="C197" s="11">
        <f>SUM(C198,C208,C221)</f>
        <v>300937831</v>
      </c>
      <c r="D197" s="11">
        <f t="shared" ref="D197:E197" si="86">SUM(D198,D208,D221)</f>
        <v>191847000</v>
      </c>
      <c r="E197" s="11">
        <f t="shared" si="86"/>
        <v>179565000</v>
      </c>
    </row>
    <row r="198" spans="1:5" ht="117.75" customHeight="1" x14ac:dyDescent="0.3">
      <c r="A198" s="10" t="s">
        <v>272</v>
      </c>
      <c r="B198" s="6" t="s">
        <v>273</v>
      </c>
      <c r="C198" s="11">
        <f>SUM(C199,C202)</f>
        <v>132521301</v>
      </c>
      <c r="D198" s="11">
        <f>SUM(D199,D202)</f>
        <v>81784000</v>
      </c>
      <c r="E198" s="11">
        <f>SUM(E199,E202)</f>
        <v>71202000</v>
      </c>
    </row>
    <row r="199" spans="1:5" ht="117" customHeight="1" x14ac:dyDescent="0.3">
      <c r="A199" s="10" t="s">
        <v>274</v>
      </c>
      <c r="B199" s="6" t="s">
        <v>275</v>
      </c>
      <c r="C199" s="11">
        <f>SUM(C200)</f>
        <v>125357621</v>
      </c>
      <c r="D199" s="11">
        <f>SUM(D200)</f>
        <v>73497000</v>
      </c>
      <c r="E199" s="11">
        <f>SUM(E200)</f>
        <v>64685000</v>
      </c>
    </row>
    <row r="200" spans="1:5" ht="121.5" customHeight="1" x14ac:dyDescent="0.3">
      <c r="A200" s="10" t="s">
        <v>276</v>
      </c>
      <c r="B200" s="6" t="s">
        <v>277</v>
      </c>
      <c r="C200" s="11">
        <f t="shared" ref="C200:E200" si="87">SUM(C201)</f>
        <v>125357621</v>
      </c>
      <c r="D200" s="11">
        <f t="shared" si="87"/>
        <v>73497000</v>
      </c>
      <c r="E200" s="11">
        <f t="shared" si="87"/>
        <v>64685000</v>
      </c>
    </row>
    <row r="201" spans="1:5" s="22" customFormat="1" ht="37.5" hidden="1" x14ac:dyDescent="0.3">
      <c r="A201" s="20" t="s">
        <v>1158</v>
      </c>
      <c r="B201" s="21" t="s">
        <v>278</v>
      </c>
      <c r="C201" s="37">
        <v>125357621</v>
      </c>
      <c r="D201" s="37">
        <v>73497000</v>
      </c>
      <c r="E201" s="37">
        <v>64685000</v>
      </c>
    </row>
    <row r="202" spans="1:5" ht="116.25" customHeight="1" x14ac:dyDescent="0.3">
      <c r="A202" s="10" t="s">
        <v>279</v>
      </c>
      <c r="B202" s="6" t="s">
        <v>280</v>
      </c>
      <c r="C202" s="11">
        <f>SUM(C206,C203)</f>
        <v>7163680</v>
      </c>
      <c r="D202" s="11">
        <f t="shared" ref="D202:E202" si="88">SUM(D206,D203)</f>
        <v>8287000</v>
      </c>
      <c r="E202" s="11">
        <f t="shared" si="88"/>
        <v>6517000</v>
      </c>
    </row>
    <row r="203" spans="1:5" ht="116.25" customHeight="1" x14ac:dyDescent="0.3">
      <c r="A203" s="10" t="s">
        <v>929</v>
      </c>
      <c r="B203" s="6" t="s">
        <v>930</v>
      </c>
      <c r="C203" s="11">
        <f>C205+C204</f>
        <v>339680</v>
      </c>
      <c r="D203" s="11">
        <f t="shared" ref="D203:E203" si="89">D205+D204</f>
        <v>0</v>
      </c>
      <c r="E203" s="11">
        <f t="shared" si="89"/>
        <v>0</v>
      </c>
    </row>
    <row r="204" spans="1:5" s="22" customFormat="1" ht="31.5" hidden="1" x14ac:dyDescent="0.3">
      <c r="A204" s="20" t="s">
        <v>252</v>
      </c>
      <c r="B204" s="130" t="s">
        <v>1159</v>
      </c>
      <c r="C204" s="27">
        <v>264680</v>
      </c>
      <c r="D204" s="27">
        <v>0</v>
      </c>
      <c r="E204" s="27">
        <v>0</v>
      </c>
    </row>
    <row r="205" spans="1:5" s="30" customFormat="1" ht="31.5" hidden="1" x14ac:dyDescent="0.3">
      <c r="A205" s="20" t="s">
        <v>254</v>
      </c>
      <c r="B205" s="21" t="s">
        <v>931</v>
      </c>
      <c r="C205" s="29">
        <v>75000</v>
      </c>
      <c r="D205" s="29">
        <v>0</v>
      </c>
      <c r="E205" s="29">
        <v>0</v>
      </c>
    </row>
    <row r="206" spans="1:5" ht="122.25" customHeight="1" x14ac:dyDescent="0.3">
      <c r="A206" s="10" t="s">
        <v>281</v>
      </c>
      <c r="B206" s="6" t="s">
        <v>282</v>
      </c>
      <c r="C206" s="11">
        <f t="shared" ref="C206:E206" si="90">SUM(C207)</f>
        <v>6824000</v>
      </c>
      <c r="D206" s="11">
        <f t="shared" si="90"/>
        <v>8287000</v>
      </c>
      <c r="E206" s="11">
        <f t="shared" si="90"/>
        <v>6517000</v>
      </c>
    </row>
    <row r="207" spans="1:5" s="22" customFormat="1" ht="37.5" hidden="1" x14ac:dyDescent="0.3">
      <c r="A207" s="20" t="s">
        <v>1158</v>
      </c>
      <c r="B207" s="21" t="s">
        <v>283</v>
      </c>
      <c r="C207" s="37">
        <v>6824000</v>
      </c>
      <c r="D207" s="37">
        <v>8287000</v>
      </c>
      <c r="E207" s="37">
        <v>6517000</v>
      </c>
    </row>
    <row r="208" spans="1:5" ht="42" customHeight="1" x14ac:dyDescent="0.3">
      <c r="A208" s="10" t="s">
        <v>284</v>
      </c>
      <c r="B208" s="6" t="s">
        <v>285</v>
      </c>
      <c r="C208" s="11">
        <f t="shared" ref="C208:E208" si="91">SUM(C209,C212)</f>
        <v>160153836</v>
      </c>
      <c r="D208" s="11">
        <f t="shared" si="91"/>
        <v>110063000</v>
      </c>
      <c r="E208" s="11">
        <f t="shared" si="91"/>
        <v>108363000</v>
      </c>
    </row>
    <row r="209" spans="1:5" ht="40.5" customHeight="1" x14ac:dyDescent="0.3">
      <c r="A209" s="10" t="s">
        <v>286</v>
      </c>
      <c r="B209" s="6" t="s">
        <v>287</v>
      </c>
      <c r="C209" s="11">
        <f t="shared" ref="C209:E210" si="92">SUM(C210)</f>
        <v>65918000</v>
      </c>
      <c r="D209" s="11">
        <f t="shared" si="92"/>
        <v>94000000</v>
      </c>
      <c r="E209" s="11">
        <f t="shared" si="92"/>
        <v>94000000</v>
      </c>
    </row>
    <row r="210" spans="1:5" ht="61.5" customHeight="1" x14ac:dyDescent="0.3">
      <c r="A210" s="10" t="s">
        <v>288</v>
      </c>
      <c r="B210" s="6" t="s">
        <v>289</v>
      </c>
      <c r="C210" s="11">
        <f t="shared" si="92"/>
        <v>65918000</v>
      </c>
      <c r="D210" s="11">
        <f t="shared" si="92"/>
        <v>94000000</v>
      </c>
      <c r="E210" s="11">
        <f t="shared" si="92"/>
        <v>94000000</v>
      </c>
    </row>
    <row r="211" spans="1:5" s="22" customFormat="1" ht="37.5" hidden="1" x14ac:dyDescent="0.3">
      <c r="A211" s="20" t="s">
        <v>155</v>
      </c>
      <c r="B211" s="21" t="s">
        <v>290</v>
      </c>
      <c r="C211" s="37">
        <v>65918000</v>
      </c>
      <c r="D211" s="37">
        <v>94000000</v>
      </c>
      <c r="E211" s="37">
        <v>94000000</v>
      </c>
    </row>
    <row r="212" spans="1:5" ht="60.75" customHeight="1" x14ac:dyDescent="0.3">
      <c r="A212" s="10" t="s">
        <v>291</v>
      </c>
      <c r="B212" s="6" t="s">
        <v>292</v>
      </c>
      <c r="C212" s="11">
        <f t="shared" ref="C212:E212" si="93">SUM(C213)</f>
        <v>94235836</v>
      </c>
      <c r="D212" s="11">
        <f t="shared" si="93"/>
        <v>16063000</v>
      </c>
      <c r="E212" s="11">
        <f t="shared" si="93"/>
        <v>14363000</v>
      </c>
    </row>
    <row r="213" spans="1:5" ht="80.25" customHeight="1" x14ac:dyDescent="0.3">
      <c r="A213" s="10" t="s">
        <v>293</v>
      </c>
      <c r="B213" s="6" t="s">
        <v>294</v>
      </c>
      <c r="C213" s="11">
        <f t="shared" ref="C213:E213" si="94">SUM(C214:C215)</f>
        <v>94235836</v>
      </c>
      <c r="D213" s="11">
        <f t="shared" si="94"/>
        <v>16063000</v>
      </c>
      <c r="E213" s="11">
        <f t="shared" si="94"/>
        <v>14363000</v>
      </c>
    </row>
    <row r="214" spans="1:5" s="22" customFormat="1" ht="37.5" hidden="1" x14ac:dyDescent="0.3">
      <c r="A214" s="20" t="s">
        <v>1158</v>
      </c>
      <c r="B214" s="21" t="s">
        <v>295</v>
      </c>
      <c r="C214" s="37">
        <v>85935836</v>
      </c>
      <c r="D214" s="37">
        <v>7763000</v>
      </c>
      <c r="E214" s="37">
        <v>6063000</v>
      </c>
    </row>
    <row r="215" spans="1:5" s="22" customFormat="1" ht="37.5" hidden="1" x14ac:dyDescent="0.3">
      <c r="A215" s="20" t="s">
        <v>155</v>
      </c>
      <c r="B215" s="21" t="s">
        <v>296</v>
      </c>
      <c r="C215" s="37">
        <v>8300000</v>
      </c>
      <c r="D215" s="37">
        <v>8300000</v>
      </c>
      <c r="E215" s="37">
        <v>8300000</v>
      </c>
    </row>
    <row r="216" spans="1:5" s="22" customFormat="1" hidden="1" x14ac:dyDescent="0.3">
      <c r="A216" s="10" t="s">
        <v>843</v>
      </c>
      <c r="B216" s="6" t="s">
        <v>297</v>
      </c>
      <c r="C216" s="11">
        <f>SUM(C217)</f>
        <v>0</v>
      </c>
      <c r="D216" s="11">
        <f t="shared" ref="D216:E217" si="95">SUM(D217)</f>
        <v>0</v>
      </c>
      <c r="E216" s="11">
        <f t="shared" si="95"/>
        <v>0</v>
      </c>
    </row>
    <row r="217" spans="1:5" s="22" customFormat="1" ht="56.25" hidden="1" x14ac:dyDescent="0.3">
      <c r="A217" s="10" t="s">
        <v>298</v>
      </c>
      <c r="B217" s="6" t="s">
        <v>299</v>
      </c>
      <c r="C217" s="11">
        <f>SUM(C218)</f>
        <v>0</v>
      </c>
      <c r="D217" s="11">
        <f t="shared" si="95"/>
        <v>0</v>
      </c>
      <c r="E217" s="11">
        <f t="shared" si="95"/>
        <v>0</v>
      </c>
    </row>
    <row r="218" spans="1:5" s="22" customFormat="1" ht="56.25" hidden="1" x14ac:dyDescent="0.3">
      <c r="A218" s="10" t="s">
        <v>844</v>
      </c>
      <c r="B218" s="6" t="s">
        <v>300</v>
      </c>
      <c r="C218" s="11">
        <f>SUM(C219:C220)</f>
        <v>0</v>
      </c>
      <c r="D218" s="11">
        <f t="shared" ref="D218:E218" si="96">SUM(D219:D220)</f>
        <v>0</v>
      </c>
      <c r="E218" s="11">
        <f t="shared" si="96"/>
        <v>0</v>
      </c>
    </row>
    <row r="219" spans="1:5" s="22" customFormat="1" ht="31.5" hidden="1" x14ac:dyDescent="0.3">
      <c r="A219" s="20" t="s">
        <v>252</v>
      </c>
      <c r="B219" s="21" t="s">
        <v>302</v>
      </c>
      <c r="C219" s="37">
        <v>0</v>
      </c>
      <c r="D219" s="37">
        <v>0</v>
      </c>
      <c r="E219" s="37">
        <v>0</v>
      </c>
    </row>
    <row r="220" spans="1:5" s="22" customFormat="1" ht="31.5" hidden="1" x14ac:dyDescent="0.3">
      <c r="A220" s="20" t="s">
        <v>254</v>
      </c>
      <c r="B220" s="21" t="s">
        <v>301</v>
      </c>
      <c r="C220" s="37">
        <v>0</v>
      </c>
      <c r="D220" s="37">
        <v>0</v>
      </c>
      <c r="E220" s="37">
        <v>0</v>
      </c>
    </row>
    <row r="221" spans="1:5" s="129" customFormat="1" ht="93.75" x14ac:dyDescent="0.3">
      <c r="A221" s="67" t="s">
        <v>1187</v>
      </c>
      <c r="B221" s="68" t="s">
        <v>1188</v>
      </c>
      <c r="C221" s="69">
        <f>C222</f>
        <v>8262694</v>
      </c>
      <c r="D221" s="69">
        <f t="shared" ref="D221:E221" si="97">D222</f>
        <v>0</v>
      </c>
      <c r="E221" s="69">
        <f t="shared" si="97"/>
        <v>0</v>
      </c>
    </row>
    <row r="222" spans="1:5" s="129" customFormat="1" ht="93.75" x14ac:dyDescent="0.3">
      <c r="A222" s="67" t="s">
        <v>1185</v>
      </c>
      <c r="B222" s="68" t="s">
        <v>1186</v>
      </c>
      <c r="C222" s="69">
        <f>C223</f>
        <v>8262694</v>
      </c>
      <c r="D222" s="69">
        <f t="shared" ref="D222:E222" si="98">D223</f>
        <v>0</v>
      </c>
      <c r="E222" s="69">
        <f t="shared" si="98"/>
        <v>0</v>
      </c>
    </row>
    <row r="223" spans="1:5" s="129" customFormat="1" ht="112.5" x14ac:dyDescent="0.3">
      <c r="A223" s="67" t="s">
        <v>1183</v>
      </c>
      <c r="B223" s="68" t="s">
        <v>1184</v>
      </c>
      <c r="C223" s="69">
        <f>C224</f>
        <v>8262694</v>
      </c>
      <c r="D223" s="69">
        <f t="shared" ref="D223:E223" si="99">D224</f>
        <v>0</v>
      </c>
      <c r="E223" s="69">
        <f t="shared" si="99"/>
        <v>0</v>
      </c>
    </row>
    <row r="224" spans="1:5" s="22" customFormat="1" ht="37.5" hidden="1" x14ac:dyDescent="0.3">
      <c r="A224" s="20" t="s">
        <v>155</v>
      </c>
      <c r="B224" s="21" t="s">
        <v>1182</v>
      </c>
      <c r="C224" s="37">
        <v>8262694</v>
      </c>
      <c r="D224" s="37">
        <v>0</v>
      </c>
      <c r="E224" s="37">
        <v>0</v>
      </c>
    </row>
    <row r="225" spans="1:5" ht="24" customHeight="1" x14ac:dyDescent="0.3">
      <c r="A225" s="10" t="s">
        <v>303</v>
      </c>
      <c r="B225" s="6" t="s">
        <v>304</v>
      </c>
      <c r="C225" s="11">
        <f>SUM(C226,C400,C404,C410,C439,C460)</f>
        <v>40639580</v>
      </c>
      <c r="D225" s="11">
        <f>SUM(D226,D400,D404,D410,D439,D460)</f>
        <v>24872000</v>
      </c>
      <c r="E225" s="11">
        <f>SUM(E226,E400,E404,E410,E439,E460)</f>
        <v>30251000</v>
      </c>
    </row>
    <row r="226" spans="1:5" ht="63" customHeight="1" x14ac:dyDescent="0.3">
      <c r="A226" s="10" t="s">
        <v>305</v>
      </c>
      <c r="B226" s="6" t="s">
        <v>306</v>
      </c>
      <c r="C226" s="11">
        <f>SUM(C227,C242,C260,C275,C284,C296,C300,C304,C322,C339,C347,C377,C288,C292)</f>
        <v>12898000</v>
      </c>
      <c r="D226" s="11">
        <f>SUM(D227,D242,D260,D275,D284,D296,D300,D304,D322,D339,D347,D377,D288,D292)</f>
        <v>4377000</v>
      </c>
      <c r="E226" s="11">
        <f>SUM(E227,E242,E260,E275,E284,E296,E300,E304,E322,E339,E347,E377,E288,E292)</f>
        <v>4377000</v>
      </c>
    </row>
    <row r="227" spans="1:5" ht="76.5" customHeight="1" x14ac:dyDescent="0.3">
      <c r="A227" s="10" t="s">
        <v>307</v>
      </c>
      <c r="B227" s="6" t="s">
        <v>308</v>
      </c>
      <c r="C227" s="11">
        <f t="shared" ref="C227:E227" si="100">SUM(C228)</f>
        <v>339000</v>
      </c>
      <c r="D227" s="11">
        <f t="shared" si="100"/>
        <v>128000</v>
      </c>
      <c r="E227" s="11">
        <f t="shared" si="100"/>
        <v>128000</v>
      </c>
    </row>
    <row r="228" spans="1:5" ht="123" customHeight="1" x14ac:dyDescent="0.3">
      <c r="A228" s="10" t="s">
        <v>309</v>
      </c>
      <c r="B228" s="6" t="s">
        <v>310</v>
      </c>
      <c r="C228" s="11">
        <f>SUM(C229,C231,C233,C235,C239,C237)</f>
        <v>339000</v>
      </c>
      <c r="D228" s="11">
        <f t="shared" ref="D228:E228" si="101">SUM(D229,D231,D233,D235,D239,D237)</f>
        <v>128000</v>
      </c>
      <c r="E228" s="11">
        <f t="shared" si="101"/>
        <v>128000</v>
      </c>
    </row>
    <row r="229" spans="1:5" ht="163.5" customHeight="1" x14ac:dyDescent="0.3">
      <c r="A229" s="10" t="s">
        <v>311</v>
      </c>
      <c r="B229" s="6" t="s">
        <v>312</v>
      </c>
      <c r="C229" s="11">
        <f t="shared" ref="C229:E229" si="102">SUM(C230)</f>
        <v>143000</v>
      </c>
      <c r="D229" s="11">
        <f t="shared" si="102"/>
        <v>13000</v>
      </c>
      <c r="E229" s="11">
        <f t="shared" si="102"/>
        <v>13000</v>
      </c>
    </row>
    <row r="230" spans="1:5" s="22" customFormat="1" ht="37.5" hidden="1" x14ac:dyDescent="0.3">
      <c r="A230" s="20" t="s">
        <v>313</v>
      </c>
      <c r="B230" s="21" t="s">
        <v>314</v>
      </c>
      <c r="C230" s="37">
        <v>143000</v>
      </c>
      <c r="D230" s="37">
        <v>13000</v>
      </c>
      <c r="E230" s="37">
        <v>13000</v>
      </c>
    </row>
    <row r="231" spans="1:5" s="38" customFormat="1" ht="174.75" customHeight="1" x14ac:dyDescent="0.3">
      <c r="A231" s="10" t="s">
        <v>315</v>
      </c>
      <c r="B231" s="6" t="s">
        <v>316</v>
      </c>
      <c r="C231" s="11">
        <f t="shared" ref="C231:E233" si="103">SUM(C232)</f>
        <v>55000</v>
      </c>
      <c r="D231" s="11">
        <f t="shared" si="103"/>
        <v>55000</v>
      </c>
      <c r="E231" s="11">
        <f t="shared" si="103"/>
        <v>55000</v>
      </c>
    </row>
    <row r="232" spans="1:5" s="22" customFormat="1" ht="37.5" hidden="1" x14ac:dyDescent="0.3">
      <c r="A232" s="20" t="s">
        <v>317</v>
      </c>
      <c r="B232" s="21" t="s">
        <v>318</v>
      </c>
      <c r="C232" s="37">
        <v>55000</v>
      </c>
      <c r="D232" s="37">
        <v>55000</v>
      </c>
      <c r="E232" s="37">
        <v>55000</v>
      </c>
    </row>
    <row r="233" spans="1:5" s="38" customFormat="1" ht="144" customHeight="1" x14ac:dyDescent="0.3">
      <c r="A233" s="10" t="s">
        <v>319</v>
      </c>
      <c r="B233" s="6" t="s">
        <v>320</v>
      </c>
      <c r="C233" s="11">
        <f t="shared" si="103"/>
        <v>62000</v>
      </c>
      <c r="D233" s="11">
        <f t="shared" si="103"/>
        <v>11000</v>
      </c>
      <c r="E233" s="11">
        <f t="shared" si="103"/>
        <v>11000</v>
      </c>
    </row>
    <row r="234" spans="1:5" s="22" customFormat="1" ht="37.5" hidden="1" x14ac:dyDescent="0.3">
      <c r="A234" s="20" t="s">
        <v>313</v>
      </c>
      <c r="B234" s="21" t="s">
        <v>321</v>
      </c>
      <c r="C234" s="37">
        <v>62000</v>
      </c>
      <c r="D234" s="37">
        <v>11000</v>
      </c>
      <c r="E234" s="37">
        <v>11000</v>
      </c>
    </row>
    <row r="235" spans="1:5" s="22" customFormat="1" ht="156" customHeight="1" x14ac:dyDescent="0.3">
      <c r="A235" s="10" t="s">
        <v>1165</v>
      </c>
      <c r="B235" s="6" t="s">
        <v>1164</v>
      </c>
      <c r="C235" s="39">
        <f t="shared" ref="C235:E235" si="104">SUM(C236)</f>
        <v>6000</v>
      </c>
      <c r="D235" s="39">
        <f t="shared" si="104"/>
        <v>0</v>
      </c>
      <c r="E235" s="39">
        <f t="shared" si="104"/>
        <v>0</v>
      </c>
    </row>
    <row r="236" spans="1:5" s="22" customFormat="1" ht="26.25" hidden="1" customHeight="1" x14ac:dyDescent="0.3">
      <c r="A236" s="20" t="s">
        <v>313</v>
      </c>
      <c r="B236" s="21" t="s">
        <v>1163</v>
      </c>
      <c r="C236" s="37">
        <v>6000</v>
      </c>
      <c r="D236" s="37">
        <v>0</v>
      </c>
      <c r="E236" s="37">
        <v>0</v>
      </c>
    </row>
    <row r="237" spans="1:5" s="129" customFormat="1" ht="141" customHeight="1" x14ac:dyDescent="0.3">
      <c r="A237" s="67" t="s">
        <v>932</v>
      </c>
      <c r="B237" s="68" t="s">
        <v>933</v>
      </c>
      <c r="C237" s="69">
        <f>C238</f>
        <v>7000</v>
      </c>
      <c r="D237" s="69">
        <f t="shared" ref="D237:E237" si="105">D238</f>
        <v>7000</v>
      </c>
      <c r="E237" s="69">
        <f t="shared" si="105"/>
        <v>7000</v>
      </c>
    </row>
    <row r="238" spans="1:5" s="22" customFormat="1" ht="26.25" hidden="1" customHeight="1" x14ac:dyDescent="0.3">
      <c r="A238" s="20" t="s">
        <v>313</v>
      </c>
      <c r="B238" s="21" t="s">
        <v>934</v>
      </c>
      <c r="C238" s="37">
        <v>7000</v>
      </c>
      <c r="D238" s="37">
        <v>7000</v>
      </c>
      <c r="E238" s="37">
        <v>7000</v>
      </c>
    </row>
    <row r="239" spans="1:5" ht="122.25" customHeight="1" x14ac:dyDescent="0.3">
      <c r="A239" s="10" t="s">
        <v>322</v>
      </c>
      <c r="B239" s="6" t="s">
        <v>323</v>
      </c>
      <c r="C239" s="11">
        <f t="shared" ref="C239:E239" si="106">SUM(C240:C241)</f>
        <v>66000</v>
      </c>
      <c r="D239" s="11">
        <f t="shared" si="106"/>
        <v>42000</v>
      </c>
      <c r="E239" s="11">
        <f t="shared" si="106"/>
        <v>42000</v>
      </c>
    </row>
    <row r="240" spans="1:5" s="22" customFormat="1" ht="24" hidden="1" customHeight="1" x14ac:dyDescent="0.3">
      <c r="A240" s="20" t="s">
        <v>317</v>
      </c>
      <c r="B240" s="21" t="s">
        <v>324</v>
      </c>
      <c r="C240" s="37">
        <v>4000</v>
      </c>
      <c r="D240" s="37">
        <v>4000</v>
      </c>
      <c r="E240" s="37">
        <v>4000</v>
      </c>
    </row>
    <row r="241" spans="1:5" s="22" customFormat="1" ht="25.5" hidden="1" customHeight="1" x14ac:dyDescent="0.3">
      <c r="A241" s="20" t="s">
        <v>313</v>
      </c>
      <c r="B241" s="21" t="s">
        <v>325</v>
      </c>
      <c r="C241" s="37">
        <v>62000</v>
      </c>
      <c r="D241" s="37">
        <v>38000</v>
      </c>
      <c r="E241" s="37">
        <v>38000</v>
      </c>
    </row>
    <row r="242" spans="1:5" ht="100.5" customHeight="1" x14ac:dyDescent="0.3">
      <c r="A242" s="10" t="s">
        <v>326</v>
      </c>
      <c r="B242" s="6" t="s">
        <v>327</v>
      </c>
      <c r="C242" s="11">
        <f t="shared" ref="C242:E242" si="107">SUM(C243)</f>
        <v>1530000</v>
      </c>
      <c r="D242" s="11">
        <f t="shared" si="107"/>
        <v>492000</v>
      </c>
      <c r="E242" s="11">
        <f t="shared" si="107"/>
        <v>492000</v>
      </c>
    </row>
    <row r="243" spans="1:5" ht="135.75" customHeight="1" x14ac:dyDescent="0.3">
      <c r="A243" s="10" t="s">
        <v>328</v>
      </c>
      <c r="B243" s="6" t="s">
        <v>329</v>
      </c>
      <c r="C243" s="11">
        <f>SUM(C244,C246,C248,C250,C252,C254,C257)</f>
        <v>1530000</v>
      </c>
      <c r="D243" s="11">
        <f t="shared" ref="D243:E243" si="108">SUM(D244,D246,D248,D250,D252,D254,D257)</f>
        <v>492000</v>
      </c>
      <c r="E243" s="11">
        <f t="shared" si="108"/>
        <v>492000</v>
      </c>
    </row>
    <row r="244" spans="1:5" ht="199.5" customHeight="1" x14ac:dyDescent="0.3">
      <c r="A244" s="10" t="s">
        <v>330</v>
      </c>
      <c r="B244" s="6" t="s">
        <v>331</v>
      </c>
      <c r="C244" s="11">
        <f t="shared" ref="C244:E244" si="109">SUM(C245)</f>
        <v>1000</v>
      </c>
      <c r="D244" s="11">
        <f t="shared" si="109"/>
        <v>1000</v>
      </c>
      <c r="E244" s="11">
        <f t="shared" si="109"/>
        <v>1000</v>
      </c>
    </row>
    <row r="245" spans="1:5" s="22" customFormat="1" ht="37.5" hidden="1" x14ac:dyDescent="0.3">
      <c r="A245" s="20" t="s">
        <v>317</v>
      </c>
      <c r="B245" s="21" t="s">
        <v>332</v>
      </c>
      <c r="C245" s="37">
        <v>1000</v>
      </c>
      <c r="D245" s="37">
        <v>1000</v>
      </c>
      <c r="E245" s="37">
        <v>1000</v>
      </c>
    </row>
    <row r="246" spans="1:5" ht="232.5" customHeight="1" x14ac:dyDescent="0.3">
      <c r="A246" s="36" t="s">
        <v>333</v>
      </c>
      <c r="B246" s="6" t="s">
        <v>334</v>
      </c>
      <c r="C246" s="11">
        <f t="shared" ref="C246:E246" si="110">SUM(C247)</f>
        <v>93000</v>
      </c>
      <c r="D246" s="11">
        <f t="shared" si="110"/>
        <v>37000</v>
      </c>
      <c r="E246" s="11">
        <f t="shared" si="110"/>
        <v>37000</v>
      </c>
    </row>
    <row r="247" spans="1:5" s="22" customFormat="1" ht="37.5" hidden="1" x14ac:dyDescent="0.3">
      <c r="A247" s="20" t="s">
        <v>313</v>
      </c>
      <c r="B247" s="21" t="s">
        <v>335</v>
      </c>
      <c r="C247" s="37">
        <v>93000</v>
      </c>
      <c r="D247" s="37">
        <v>37000</v>
      </c>
      <c r="E247" s="37">
        <v>37000</v>
      </c>
    </row>
    <row r="248" spans="1:5" ht="192.75" customHeight="1" x14ac:dyDescent="0.3">
      <c r="A248" s="10" t="s">
        <v>336</v>
      </c>
      <c r="B248" s="6" t="s">
        <v>337</v>
      </c>
      <c r="C248" s="11">
        <f t="shared" ref="C248:E248" si="111">SUM(C249)</f>
        <v>417000</v>
      </c>
      <c r="D248" s="11">
        <f t="shared" si="111"/>
        <v>114000</v>
      </c>
      <c r="E248" s="11">
        <f t="shared" si="111"/>
        <v>114000</v>
      </c>
    </row>
    <row r="249" spans="1:5" s="22" customFormat="1" ht="37.5" hidden="1" x14ac:dyDescent="0.3">
      <c r="A249" s="20" t="s">
        <v>338</v>
      </c>
      <c r="B249" s="21" t="s">
        <v>339</v>
      </c>
      <c r="C249" s="37">
        <v>417000</v>
      </c>
      <c r="D249" s="37">
        <v>114000</v>
      </c>
      <c r="E249" s="37">
        <v>114000</v>
      </c>
    </row>
    <row r="250" spans="1:5" ht="110.25" hidden="1" customHeight="1" x14ac:dyDescent="0.3">
      <c r="A250" s="10" t="s">
        <v>340</v>
      </c>
      <c r="B250" s="6" t="s">
        <v>341</v>
      </c>
      <c r="C250" s="11">
        <f t="shared" ref="C250:E250" si="112">SUM(C251)</f>
        <v>0</v>
      </c>
      <c r="D250" s="11">
        <f t="shared" si="112"/>
        <v>0</v>
      </c>
      <c r="E250" s="11">
        <f t="shared" si="112"/>
        <v>0</v>
      </c>
    </row>
    <row r="251" spans="1:5" s="22" customFormat="1" ht="21.75" hidden="1" customHeight="1" x14ac:dyDescent="0.3">
      <c r="A251" s="20" t="s">
        <v>317</v>
      </c>
      <c r="B251" s="21" t="s">
        <v>342</v>
      </c>
      <c r="C251" s="37">
        <v>0</v>
      </c>
      <c r="D251" s="37">
        <v>0</v>
      </c>
      <c r="E251" s="37">
        <v>0</v>
      </c>
    </row>
    <row r="252" spans="1:5" s="22" customFormat="1" ht="253.5" customHeight="1" x14ac:dyDescent="0.3">
      <c r="A252" s="10" t="s">
        <v>343</v>
      </c>
      <c r="B252" s="6" t="s">
        <v>344</v>
      </c>
      <c r="C252" s="11">
        <f>SUM(C253)</f>
        <v>84000</v>
      </c>
      <c r="D252" s="11">
        <f t="shared" ref="D252:E252" si="113">SUM(D253)</f>
        <v>13000</v>
      </c>
      <c r="E252" s="11">
        <f t="shared" si="113"/>
        <v>13000</v>
      </c>
    </row>
    <row r="253" spans="1:5" s="22" customFormat="1" ht="37.5" hidden="1" x14ac:dyDescent="0.3">
      <c r="A253" s="20" t="s">
        <v>313</v>
      </c>
      <c r="B253" s="21" t="s">
        <v>345</v>
      </c>
      <c r="C253" s="37">
        <v>84000</v>
      </c>
      <c r="D253" s="37">
        <v>13000</v>
      </c>
      <c r="E253" s="37">
        <v>13000</v>
      </c>
    </row>
    <row r="254" spans="1:5" ht="138" customHeight="1" x14ac:dyDescent="0.3">
      <c r="A254" s="10" t="s">
        <v>346</v>
      </c>
      <c r="B254" s="6" t="s">
        <v>347</v>
      </c>
      <c r="C254" s="11">
        <f>SUM(C255:C256)</f>
        <v>889000</v>
      </c>
      <c r="D254" s="11">
        <f t="shared" ref="D254:E254" si="114">SUM(D255:D256)</f>
        <v>281000</v>
      </c>
      <c r="E254" s="11">
        <f t="shared" si="114"/>
        <v>281000</v>
      </c>
    </row>
    <row r="255" spans="1:5" s="22" customFormat="1" ht="22.5" hidden="1" customHeight="1" x14ac:dyDescent="0.3">
      <c r="A255" s="20" t="s">
        <v>317</v>
      </c>
      <c r="B255" s="21" t="s">
        <v>348</v>
      </c>
      <c r="C255" s="37">
        <v>5000</v>
      </c>
      <c r="D255" s="37">
        <v>5000</v>
      </c>
      <c r="E255" s="37">
        <v>5000</v>
      </c>
    </row>
    <row r="256" spans="1:5" s="22" customFormat="1" ht="37.5" hidden="1" x14ac:dyDescent="0.3">
      <c r="A256" s="20" t="s">
        <v>313</v>
      </c>
      <c r="B256" s="21" t="s">
        <v>349</v>
      </c>
      <c r="C256" s="37">
        <v>884000</v>
      </c>
      <c r="D256" s="37">
        <v>276000</v>
      </c>
      <c r="E256" s="37">
        <v>276000</v>
      </c>
    </row>
    <row r="257" spans="1:5" ht="138" customHeight="1" x14ac:dyDescent="0.3">
      <c r="A257" s="10" t="s">
        <v>350</v>
      </c>
      <c r="B257" s="6" t="s">
        <v>351</v>
      </c>
      <c r="C257" s="11">
        <f t="shared" ref="C257:E257" si="115">SUM(C258:C259)</f>
        <v>46000</v>
      </c>
      <c r="D257" s="11">
        <f t="shared" si="115"/>
        <v>46000</v>
      </c>
      <c r="E257" s="11">
        <f t="shared" si="115"/>
        <v>46000</v>
      </c>
    </row>
    <row r="258" spans="1:5" s="22" customFormat="1" ht="24" hidden="1" customHeight="1" x14ac:dyDescent="0.3">
      <c r="A258" s="20" t="s">
        <v>317</v>
      </c>
      <c r="B258" s="21" t="s">
        <v>352</v>
      </c>
      <c r="C258" s="37">
        <v>24000</v>
      </c>
      <c r="D258" s="37">
        <v>24000</v>
      </c>
      <c r="E258" s="37">
        <v>24000</v>
      </c>
    </row>
    <row r="259" spans="1:5" s="22" customFormat="1" ht="22.5" hidden="1" customHeight="1" x14ac:dyDescent="0.3">
      <c r="A259" s="20" t="s">
        <v>313</v>
      </c>
      <c r="B259" s="21" t="s">
        <v>353</v>
      </c>
      <c r="C259" s="37">
        <v>22000</v>
      </c>
      <c r="D259" s="37">
        <v>22000</v>
      </c>
      <c r="E259" s="37">
        <v>22000</v>
      </c>
    </row>
    <row r="260" spans="1:5" ht="81" customHeight="1" x14ac:dyDescent="0.3">
      <c r="A260" s="10" t="s">
        <v>354</v>
      </c>
      <c r="B260" s="6" t="s">
        <v>355</v>
      </c>
      <c r="C260" s="11">
        <f>SUM(C261,C272)</f>
        <v>724000</v>
      </c>
      <c r="D260" s="11">
        <f t="shared" ref="D260:E260" si="116">SUM(D261,D272)</f>
        <v>231000</v>
      </c>
      <c r="E260" s="11">
        <f t="shared" si="116"/>
        <v>231000</v>
      </c>
    </row>
    <row r="261" spans="1:5" ht="122.25" customHeight="1" x14ac:dyDescent="0.3">
      <c r="A261" s="10" t="s">
        <v>356</v>
      </c>
      <c r="B261" s="6" t="s">
        <v>357</v>
      </c>
      <c r="C261" s="11">
        <f>SUM(C262,C265,C267,C270)</f>
        <v>724000</v>
      </c>
      <c r="D261" s="11">
        <f t="shared" ref="D261:E261" si="117">SUM(D262,D265,D267,D270)</f>
        <v>231000</v>
      </c>
      <c r="E261" s="11">
        <f t="shared" si="117"/>
        <v>231000</v>
      </c>
    </row>
    <row r="262" spans="1:5" ht="141" customHeight="1" x14ac:dyDescent="0.3">
      <c r="A262" s="36" t="s">
        <v>358</v>
      </c>
      <c r="B262" s="6" t="s">
        <v>359</v>
      </c>
      <c r="C262" s="11">
        <f t="shared" ref="C262:E262" si="118">SUM(C263:C264)</f>
        <v>10000</v>
      </c>
      <c r="D262" s="11">
        <f t="shared" si="118"/>
        <v>8000</v>
      </c>
      <c r="E262" s="11">
        <f t="shared" si="118"/>
        <v>8000</v>
      </c>
    </row>
    <row r="263" spans="1:5" s="22" customFormat="1" ht="37.5" hidden="1" x14ac:dyDescent="0.3">
      <c r="A263" s="20" t="s">
        <v>317</v>
      </c>
      <c r="B263" s="21" t="s">
        <v>360</v>
      </c>
      <c r="C263" s="37">
        <v>7000</v>
      </c>
      <c r="D263" s="37">
        <v>7000</v>
      </c>
      <c r="E263" s="37">
        <v>7000</v>
      </c>
    </row>
    <row r="264" spans="1:5" s="22" customFormat="1" ht="37.5" hidden="1" x14ac:dyDescent="0.3">
      <c r="A264" s="20" t="s">
        <v>338</v>
      </c>
      <c r="B264" s="21" t="s">
        <v>361</v>
      </c>
      <c r="C264" s="37">
        <v>3000</v>
      </c>
      <c r="D264" s="37">
        <v>1000</v>
      </c>
      <c r="E264" s="37">
        <v>1000</v>
      </c>
    </row>
    <row r="265" spans="1:5" ht="156.75" customHeight="1" x14ac:dyDescent="0.3">
      <c r="A265" s="10" t="s">
        <v>362</v>
      </c>
      <c r="B265" s="6" t="s">
        <v>363</v>
      </c>
      <c r="C265" s="11">
        <f t="shared" ref="C265:E265" si="119">SUM(C266)</f>
        <v>308000</v>
      </c>
      <c r="D265" s="11">
        <f t="shared" si="119"/>
        <v>63000</v>
      </c>
      <c r="E265" s="11">
        <f t="shared" si="119"/>
        <v>63000</v>
      </c>
    </row>
    <row r="266" spans="1:5" s="22" customFormat="1" ht="37.5" hidden="1" x14ac:dyDescent="0.3">
      <c r="A266" s="20" t="s">
        <v>313</v>
      </c>
      <c r="B266" s="21" t="s">
        <v>364</v>
      </c>
      <c r="C266" s="37">
        <v>308000</v>
      </c>
      <c r="D266" s="37">
        <v>63000</v>
      </c>
      <c r="E266" s="37">
        <v>63000</v>
      </c>
    </row>
    <row r="267" spans="1:5" ht="116.25" customHeight="1" x14ac:dyDescent="0.3">
      <c r="A267" s="10" t="s">
        <v>365</v>
      </c>
      <c r="B267" s="6" t="s">
        <v>366</v>
      </c>
      <c r="C267" s="11">
        <f t="shared" ref="C267:E267" si="120">SUM(C268:C269)</f>
        <v>335000</v>
      </c>
      <c r="D267" s="11">
        <f t="shared" si="120"/>
        <v>121000</v>
      </c>
      <c r="E267" s="11">
        <f t="shared" si="120"/>
        <v>121000</v>
      </c>
    </row>
    <row r="268" spans="1:5" s="22" customFormat="1" ht="37.5" hidden="1" x14ac:dyDescent="0.3">
      <c r="A268" s="20" t="s">
        <v>317</v>
      </c>
      <c r="B268" s="21" t="s">
        <v>367</v>
      </c>
      <c r="C268" s="37">
        <v>17000</v>
      </c>
      <c r="D268" s="37">
        <v>17000</v>
      </c>
      <c r="E268" s="37">
        <v>17000</v>
      </c>
    </row>
    <row r="269" spans="1:5" s="22" customFormat="1" ht="37.5" hidden="1" x14ac:dyDescent="0.3">
      <c r="A269" s="20" t="s">
        <v>313</v>
      </c>
      <c r="B269" s="21" t="s">
        <v>368</v>
      </c>
      <c r="C269" s="37">
        <v>318000</v>
      </c>
      <c r="D269" s="37">
        <v>104000</v>
      </c>
      <c r="E269" s="37">
        <v>104000</v>
      </c>
    </row>
    <row r="270" spans="1:5" ht="120" customHeight="1" x14ac:dyDescent="0.3">
      <c r="A270" s="10" t="s">
        <v>369</v>
      </c>
      <c r="B270" s="6" t="s">
        <v>370</v>
      </c>
      <c r="C270" s="11">
        <f t="shared" ref="C270:E270" si="121">SUM(C271)</f>
        <v>71000</v>
      </c>
      <c r="D270" s="11">
        <f t="shared" si="121"/>
        <v>39000</v>
      </c>
      <c r="E270" s="11">
        <f t="shared" si="121"/>
        <v>39000</v>
      </c>
    </row>
    <row r="271" spans="1:5" s="22" customFormat="1" ht="24" hidden="1" customHeight="1" x14ac:dyDescent="0.3">
      <c r="A271" s="20" t="s">
        <v>313</v>
      </c>
      <c r="B271" s="21" t="s">
        <v>371</v>
      </c>
      <c r="C271" s="37">
        <v>71000</v>
      </c>
      <c r="D271" s="37">
        <v>39000</v>
      </c>
      <c r="E271" s="37">
        <v>39000</v>
      </c>
    </row>
    <row r="272" spans="1:5" ht="66.75" hidden="1" customHeight="1" x14ac:dyDescent="0.3">
      <c r="A272" s="10" t="s">
        <v>372</v>
      </c>
      <c r="B272" s="6" t="s">
        <v>373</v>
      </c>
      <c r="C272" s="11">
        <f>SUM(C273)</f>
        <v>0</v>
      </c>
      <c r="D272" s="11">
        <f t="shared" ref="D272:E272" si="122">SUM(D273)</f>
        <v>0</v>
      </c>
      <c r="E272" s="11">
        <f t="shared" si="122"/>
        <v>0</v>
      </c>
    </row>
    <row r="273" spans="1:5" ht="112.5" hidden="1" x14ac:dyDescent="0.3">
      <c r="A273" s="10" t="s">
        <v>374</v>
      </c>
      <c r="B273" s="6" t="s">
        <v>375</v>
      </c>
      <c r="C273" s="11">
        <f t="shared" ref="C273:E273" si="123">SUM(C274)</f>
        <v>0</v>
      </c>
      <c r="D273" s="11">
        <f t="shared" si="123"/>
        <v>0</v>
      </c>
      <c r="E273" s="11">
        <f t="shared" si="123"/>
        <v>0</v>
      </c>
    </row>
    <row r="274" spans="1:5" s="22" customFormat="1" ht="37.5" hidden="1" x14ac:dyDescent="0.3">
      <c r="A274" s="20" t="s">
        <v>155</v>
      </c>
      <c r="B274" s="21" t="s">
        <v>376</v>
      </c>
      <c r="C274" s="37">
        <v>0</v>
      </c>
      <c r="D274" s="37">
        <v>0</v>
      </c>
      <c r="E274" s="37">
        <v>0</v>
      </c>
    </row>
    <row r="275" spans="1:5" ht="81.75" customHeight="1" x14ac:dyDescent="0.3">
      <c r="A275" s="10" t="s">
        <v>377</v>
      </c>
      <c r="B275" s="6" t="s">
        <v>378</v>
      </c>
      <c r="C275" s="11">
        <f>SUM(C276,C281)</f>
        <v>0</v>
      </c>
      <c r="D275" s="11">
        <f t="shared" ref="D275:E275" si="124">SUM(D276,D281)</f>
        <v>18000</v>
      </c>
      <c r="E275" s="11">
        <f t="shared" si="124"/>
        <v>18000</v>
      </c>
    </row>
    <row r="276" spans="1:5" ht="113.25" customHeight="1" x14ac:dyDescent="0.3">
      <c r="A276" s="10" t="s">
        <v>379</v>
      </c>
      <c r="B276" s="6" t="s">
        <v>380</v>
      </c>
      <c r="C276" s="11">
        <f>SUM(C277,C279)</f>
        <v>0</v>
      </c>
      <c r="D276" s="11">
        <f t="shared" ref="D276:E276" si="125">SUM(D277,D279)</f>
        <v>18000</v>
      </c>
      <c r="E276" s="11">
        <f t="shared" si="125"/>
        <v>18000</v>
      </c>
    </row>
    <row r="277" spans="1:5" ht="153.75" customHeight="1" x14ac:dyDescent="0.3">
      <c r="A277" s="10" t="s">
        <v>381</v>
      </c>
      <c r="B277" s="6" t="s">
        <v>382</v>
      </c>
      <c r="C277" s="11">
        <f t="shared" ref="C277:E277" si="126">SUM(C278)</f>
        <v>0</v>
      </c>
      <c r="D277" s="11">
        <f t="shared" si="126"/>
        <v>2000</v>
      </c>
      <c r="E277" s="11">
        <f t="shared" si="126"/>
        <v>2000</v>
      </c>
    </row>
    <row r="278" spans="1:5" s="22" customFormat="1" ht="24.75" hidden="1" customHeight="1" x14ac:dyDescent="0.3">
      <c r="A278" s="20" t="s">
        <v>313</v>
      </c>
      <c r="B278" s="21" t="s">
        <v>383</v>
      </c>
      <c r="C278" s="27">
        <v>0</v>
      </c>
      <c r="D278" s="27">
        <v>2000</v>
      </c>
      <c r="E278" s="27">
        <v>2000</v>
      </c>
    </row>
    <row r="279" spans="1:5" ht="159" customHeight="1" x14ac:dyDescent="0.3">
      <c r="A279" s="10" t="s">
        <v>384</v>
      </c>
      <c r="B279" s="6" t="s">
        <v>385</v>
      </c>
      <c r="C279" s="11">
        <f t="shared" ref="C279:E279" si="127">SUM(C280)</f>
        <v>0</v>
      </c>
      <c r="D279" s="11">
        <f t="shared" si="127"/>
        <v>16000</v>
      </c>
      <c r="E279" s="11">
        <f t="shared" si="127"/>
        <v>16000</v>
      </c>
    </row>
    <row r="280" spans="1:5" s="22" customFormat="1" ht="24.75" hidden="1" customHeight="1" x14ac:dyDescent="0.3">
      <c r="A280" s="20" t="s">
        <v>313</v>
      </c>
      <c r="B280" s="21" t="s">
        <v>386</v>
      </c>
      <c r="C280" s="37">
        <v>0</v>
      </c>
      <c r="D280" s="37">
        <v>16000</v>
      </c>
      <c r="E280" s="37">
        <v>16000</v>
      </c>
    </row>
    <row r="281" spans="1:5" ht="79.5" hidden="1" customHeight="1" x14ac:dyDescent="0.3">
      <c r="A281" s="10" t="s">
        <v>387</v>
      </c>
      <c r="B281" s="6" t="s">
        <v>388</v>
      </c>
      <c r="C281" s="11">
        <f t="shared" ref="C281:E282" si="128">SUM(C282)</f>
        <v>0</v>
      </c>
      <c r="D281" s="11">
        <f t="shared" si="128"/>
        <v>0</v>
      </c>
      <c r="E281" s="11">
        <f t="shared" si="128"/>
        <v>0</v>
      </c>
    </row>
    <row r="282" spans="1:5" ht="119.25" hidden="1" customHeight="1" x14ac:dyDescent="0.3">
      <c r="A282" s="10" t="s">
        <v>389</v>
      </c>
      <c r="B282" s="6" t="s">
        <v>390</v>
      </c>
      <c r="C282" s="11">
        <f t="shared" si="128"/>
        <v>0</v>
      </c>
      <c r="D282" s="11">
        <f t="shared" si="128"/>
        <v>0</v>
      </c>
      <c r="E282" s="11">
        <f t="shared" si="128"/>
        <v>0</v>
      </c>
    </row>
    <row r="283" spans="1:5" s="22" customFormat="1" ht="37.5" hidden="1" x14ac:dyDescent="0.3">
      <c r="A283" s="20" t="s">
        <v>155</v>
      </c>
      <c r="B283" s="21" t="s">
        <v>391</v>
      </c>
      <c r="C283" s="37">
        <v>0</v>
      </c>
      <c r="D283" s="37">
        <v>0</v>
      </c>
      <c r="E283" s="37">
        <v>0</v>
      </c>
    </row>
    <row r="284" spans="1:5" s="22" customFormat="1" ht="73.5" customHeight="1" x14ac:dyDescent="0.3">
      <c r="A284" s="10" t="s">
        <v>392</v>
      </c>
      <c r="B284" s="6" t="s">
        <v>393</v>
      </c>
      <c r="C284" s="39">
        <f t="shared" ref="C284:E286" si="129">SUM(C285)</f>
        <v>18000</v>
      </c>
      <c r="D284" s="39">
        <f t="shared" si="129"/>
        <v>3000</v>
      </c>
      <c r="E284" s="39">
        <f t="shared" si="129"/>
        <v>3000</v>
      </c>
    </row>
    <row r="285" spans="1:5" s="22" customFormat="1" ht="121.5" customHeight="1" x14ac:dyDescent="0.3">
      <c r="A285" s="10" t="s">
        <v>394</v>
      </c>
      <c r="B285" s="6" t="s">
        <v>395</v>
      </c>
      <c r="C285" s="39">
        <f t="shared" si="129"/>
        <v>18000</v>
      </c>
      <c r="D285" s="39">
        <f t="shared" si="129"/>
        <v>3000</v>
      </c>
      <c r="E285" s="39">
        <f t="shared" si="129"/>
        <v>3000</v>
      </c>
    </row>
    <row r="286" spans="1:5" s="22" customFormat="1" ht="115.5" customHeight="1" x14ac:dyDescent="0.3">
      <c r="A286" s="10" t="s">
        <v>396</v>
      </c>
      <c r="B286" s="6" t="s">
        <v>397</v>
      </c>
      <c r="C286" s="39">
        <f t="shared" si="129"/>
        <v>18000</v>
      </c>
      <c r="D286" s="39">
        <f t="shared" si="129"/>
        <v>3000</v>
      </c>
      <c r="E286" s="39">
        <f t="shared" si="129"/>
        <v>3000</v>
      </c>
    </row>
    <row r="287" spans="1:5" s="22" customFormat="1" ht="37.5" hidden="1" customHeight="1" x14ac:dyDescent="0.3">
      <c r="A287" s="20" t="s">
        <v>313</v>
      </c>
      <c r="B287" s="21" t="s">
        <v>398</v>
      </c>
      <c r="C287" s="37">
        <v>18000</v>
      </c>
      <c r="D287" s="37">
        <v>3000</v>
      </c>
      <c r="E287" s="37">
        <v>3000</v>
      </c>
    </row>
    <row r="288" spans="1:5" s="129" customFormat="1" ht="78.75" customHeight="1" x14ac:dyDescent="0.3">
      <c r="A288" s="67" t="s">
        <v>935</v>
      </c>
      <c r="B288" s="68" t="s">
        <v>938</v>
      </c>
      <c r="C288" s="69">
        <f>C289</f>
        <v>10000</v>
      </c>
      <c r="D288" s="69">
        <f t="shared" ref="D288:E288" si="130">D289</f>
        <v>1000</v>
      </c>
      <c r="E288" s="69">
        <f t="shared" si="130"/>
        <v>1000</v>
      </c>
    </row>
    <row r="289" spans="1:5" s="129" customFormat="1" ht="117" customHeight="1" x14ac:dyDescent="0.3">
      <c r="A289" s="67" t="s">
        <v>936</v>
      </c>
      <c r="B289" s="68" t="s">
        <v>939</v>
      </c>
      <c r="C289" s="69">
        <f>C290</f>
        <v>10000</v>
      </c>
      <c r="D289" s="69">
        <f t="shared" ref="D289:E289" si="131">D290</f>
        <v>1000</v>
      </c>
      <c r="E289" s="69">
        <f t="shared" si="131"/>
        <v>1000</v>
      </c>
    </row>
    <row r="290" spans="1:5" s="129" customFormat="1" ht="115.5" customHeight="1" x14ac:dyDescent="0.3">
      <c r="A290" s="67" t="s">
        <v>937</v>
      </c>
      <c r="B290" s="68" t="s">
        <v>940</v>
      </c>
      <c r="C290" s="69">
        <f>C291</f>
        <v>10000</v>
      </c>
      <c r="D290" s="69">
        <f>D291</f>
        <v>1000</v>
      </c>
      <c r="E290" s="69">
        <f>E291</f>
        <v>1000</v>
      </c>
    </row>
    <row r="291" spans="1:5" s="22" customFormat="1" ht="37.5" hidden="1" x14ac:dyDescent="0.3">
      <c r="A291" s="20" t="s">
        <v>313</v>
      </c>
      <c r="B291" s="21" t="s">
        <v>941</v>
      </c>
      <c r="C291" s="37">
        <v>10000</v>
      </c>
      <c r="D291" s="37">
        <v>1000</v>
      </c>
      <c r="E291" s="37">
        <v>1000</v>
      </c>
    </row>
    <row r="292" spans="1:5" s="129" customFormat="1" ht="77.25" customHeight="1" x14ac:dyDescent="0.3">
      <c r="A292" s="67" t="s">
        <v>942</v>
      </c>
      <c r="B292" s="68" t="s">
        <v>945</v>
      </c>
      <c r="C292" s="69">
        <f>C293</f>
        <v>60000</v>
      </c>
      <c r="D292" s="69">
        <f t="shared" ref="D292:E292" si="132">D293</f>
        <v>1000</v>
      </c>
      <c r="E292" s="69">
        <f t="shared" si="132"/>
        <v>1000</v>
      </c>
    </row>
    <row r="293" spans="1:5" s="129" customFormat="1" ht="98.25" customHeight="1" x14ac:dyDescent="0.3">
      <c r="A293" s="67" t="s">
        <v>943</v>
      </c>
      <c r="B293" s="68" t="s">
        <v>946</v>
      </c>
      <c r="C293" s="69">
        <f>C294</f>
        <v>60000</v>
      </c>
      <c r="D293" s="69">
        <f t="shared" ref="D293:E293" si="133">D294</f>
        <v>1000</v>
      </c>
      <c r="E293" s="69">
        <f t="shared" si="133"/>
        <v>1000</v>
      </c>
    </row>
    <row r="294" spans="1:5" s="129" customFormat="1" ht="100.5" customHeight="1" x14ac:dyDescent="0.3">
      <c r="A294" s="67" t="s">
        <v>944</v>
      </c>
      <c r="B294" s="68" t="s">
        <v>947</v>
      </c>
      <c r="C294" s="69">
        <f>C295</f>
        <v>60000</v>
      </c>
      <c r="D294" s="69">
        <f t="shared" ref="D294:E294" si="134">D295</f>
        <v>1000</v>
      </c>
      <c r="E294" s="69">
        <f t="shared" si="134"/>
        <v>1000</v>
      </c>
    </row>
    <row r="295" spans="1:5" s="22" customFormat="1" ht="37.5" hidden="1" x14ac:dyDescent="0.3">
      <c r="A295" s="20" t="s">
        <v>313</v>
      </c>
      <c r="B295" s="21" t="s">
        <v>948</v>
      </c>
      <c r="C295" s="37">
        <v>60000</v>
      </c>
      <c r="D295" s="37">
        <v>1000</v>
      </c>
      <c r="E295" s="37">
        <v>1000</v>
      </c>
    </row>
    <row r="296" spans="1:5" s="22" customFormat="1" ht="78.75" customHeight="1" x14ac:dyDescent="0.3">
      <c r="A296" s="10" t="s">
        <v>399</v>
      </c>
      <c r="B296" s="6" t="s">
        <v>400</v>
      </c>
      <c r="C296" s="39">
        <f t="shared" ref="C296:E298" si="135">SUM(C297)</f>
        <v>650000</v>
      </c>
      <c r="D296" s="39">
        <f t="shared" si="135"/>
        <v>89000</v>
      </c>
      <c r="E296" s="39">
        <f t="shared" si="135"/>
        <v>89000</v>
      </c>
    </row>
    <row r="297" spans="1:5" s="22" customFormat="1" ht="102.75" customHeight="1" x14ac:dyDescent="0.3">
      <c r="A297" s="10" t="s">
        <v>401</v>
      </c>
      <c r="B297" s="6" t="s">
        <v>402</v>
      </c>
      <c r="C297" s="39">
        <f t="shared" si="135"/>
        <v>650000</v>
      </c>
      <c r="D297" s="39">
        <f t="shared" si="135"/>
        <v>89000</v>
      </c>
      <c r="E297" s="39">
        <f t="shared" si="135"/>
        <v>89000</v>
      </c>
    </row>
    <row r="298" spans="1:5" s="22" customFormat="1" ht="121.5" customHeight="1" x14ac:dyDescent="0.3">
      <c r="A298" s="10" t="s">
        <v>403</v>
      </c>
      <c r="B298" s="6" t="s">
        <v>404</v>
      </c>
      <c r="C298" s="39">
        <f t="shared" si="135"/>
        <v>650000</v>
      </c>
      <c r="D298" s="39">
        <f t="shared" si="135"/>
        <v>89000</v>
      </c>
      <c r="E298" s="39">
        <f t="shared" si="135"/>
        <v>89000</v>
      </c>
    </row>
    <row r="299" spans="1:5" s="22" customFormat="1" ht="37.5" hidden="1" customHeight="1" x14ac:dyDescent="0.3">
      <c r="A299" s="40" t="s">
        <v>313</v>
      </c>
      <c r="B299" s="21" t="s">
        <v>405</v>
      </c>
      <c r="C299" s="37">
        <v>650000</v>
      </c>
      <c r="D299" s="37">
        <v>89000</v>
      </c>
      <c r="E299" s="37">
        <v>89000</v>
      </c>
    </row>
    <row r="300" spans="1:5" ht="73.5" customHeight="1" x14ac:dyDescent="0.3">
      <c r="A300" s="10" t="s">
        <v>406</v>
      </c>
      <c r="B300" s="6" t="s">
        <v>407</v>
      </c>
      <c r="C300" s="11">
        <f t="shared" ref="C300:E302" si="136">SUM(C301)</f>
        <v>2000</v>
      </c>
      <c r="D300" s="11">
        <f t="shared" si="136"/>
        <v>58000</v>
      </c>
      <c r="E300" s="11">
        <f t="shared" si="136"/>
        <v>58000</v>
      </c>
    </row>
    <row r="301" spans="1:5" ht="99" customHeight="1" x14ac:dyDescent="0.3">
      <c r="A301" s="10" t="s">
        <v>408</v>
      </c>
      <c r="B301" s="6" t="s">
        <v>409</v>
      </c>
      <c r="C301" s="11">
        <f t="shared" si="136"/>
        <v>2000</v>
      </c>
      <c r="D301" s="11">
        <f t="shared" si="136"/>
        <v>58000</v>
      </c>
      <c r="E301" s="11">
        <f t="shared" si="136"/>
        <v>58000</v>
      </c>
    </row>
    <row r="302" spans="1:5" ht="121.5" customHeight="1" x14ac:dyDescent="0.3">
      <c r="A302" s="10" t="s">
        <v>410</v>
      </c>
      <c r="B302" s="6" t="s">
        <v>411</v>
      </c>
      <c r="C302" s="11">
        <f t="shared" si="136"/>
        <v>2000</v>
      </c>
      <c r="D302" s="11">
        <f t="shared" si="136"/>
        <v>58000</v>
      </c>
      <c r="E302" s="11">
        <f t="shared" si="136"/>
        <v>58000</v>
      </c>
    </row>
    <row r="303" spans="1:5" s="22" customFormat="1" ht="37.5" hidden="1" x14ac:dyDescent="0.3">
      <c r="A303" s="20" t="s">
        <v>313</v>
      </c>
      <c r="B303" s="21" t="s">
        <v>412</v>
      </c>
      <c r="C303" s="37">
        <v>2000</v>
      </c>
      <c r="D303" s="37">
        <v>58000</v>
      </c>
      <c r="E303" s="37">
        <v>58000</v>
      </c>
    </row>
    <row r="304" spans="1:5" ht="97.5" customHeight="1" x14ac:dyDescent="0.3">
      <c r="A304" s="10" t="s">
        <v>413</v>
      </c>
      <c r="B304" s="6" t="s">
        <v>414</v>
      </c>
      <c r="C304" s="11">
        <f t="shared" ref="C304:E304" si="137">SUM(C305)</f>
        <v>550000</v>
      </c>
      <c r="D304" s="11">
        <f t="shared" si="137"/>
        <v>729000</v>
      </c>
      <c r="E304" s="11">
        <f t="shared" si="137"/>
        <v>729000</v>
      </c>
    </row>
    <row r="305" spans="1:5" ht="135" customHeight="1" x14ac:dyDescent="0.3">
      <c r="A305" s="10" t="s">
        <v>415</v>
      </c>
      <c r="B305" s="6" t="s">
        <v>416</v>
      </c>
      <c r="C305" s="11">
        <f>SUM(C306,C308,C312,C316,C318,C320,C310,C314)</f>
        <v>550000</v>
      </c>
      <c r="D305" s="11">
        <f t="shared" ref="D305:E305" si="138">SUM(D306,D308,D312,D316,D318,D320,D310,D314)</f>
        <v>729000</v>
      </c>
      <c r="E305" s="11">
        <f t="shared" si="138"/>
        <v>729000</v>
      </c>
    </row>
    <row r="306" spans="1:5" ht="176.25" customHeight="1" x14ac:dyDescent="0.3">
      <c r="A306" s="10" t="s">
        <v>417</v>
      </c>
      <c r="B306" s="6" t="s">
        <v>418</v>
      </c>
      <c r="C306" s="11">
        <f t="shared" ref="C306:E306" si="139">SUM(C307)</f>
        <v>80000</v>
      </c>
      <c r="D306" s="11">
        <f t="shared" si="139"/>
        <v>229000</v>
      </c>
      <c r="E306" s="11">
        <f t="shared" si="139"/>
        <v>229000</v>
      </c>
    </row>
    <row r="307" spans="1:5" s="22" customFormat="1" ht="24" hidden="1" customHeight="1" x14ac:dyDescent="0.3">
      <c r="A307" s="20" t="s">
        <v>313</v>
      </c>
      <c r="B307" s="21" t="s">
        <v>419</v>
      </c>
      <c r="C307" s="37">
        <v>80000</v>
      </c>
      <c r="D307" s="37">
        <v>229000</v>
      </c>
      <c r="E307" s="37">
        <v>229000</v>
      </c>
    </row>
    <row r="308" spans="1:5" s="129" customFormat="1" ht="219" customHeight="1" x14ac:dyDescent="0.3">
      <c r="A308" s="67" t="s">
        <v>1166</v>
      </c>
      <c r="B308" s="68" t="s">
        <v>1168</v>
      </c>
      <c r="C308" s="69">
        <f>C309</f>
        <v>15000</v>
      </c>
      <c r="D308" s="69">
        <f t="shared" ref="D308:E308" si="140">D309</f>
        <v>0</v>
      </c>
      <c r="E308" s="69">
        <f t="shared" si="140"/>
        <v>0</v>
      </c>
    </row>
    <row r="309" spans="1:5" s="22" customFormat="1" ht="39" hidden="1" customHeight="1" x14ac:dyDescent="0.3">
      <c r="A309" s="20" t="s">
        <v>313</v>
      </c>
      <c r="B309" s="21" t="s">
        <v>1167</v>
      </c>
      <c r="C309" s="37">
        <v>15000</v>
      </c>
      <c r="D309" s="37">
        <v>0</v>
      </c>
      <c r="E309" s="37">
        <v>0</v>
      </c>
    </row>
    <row r="310" spans="1:5" s="129" customFormat="1" ht="164.25" customHeight="1" x14ac:dyDescent="0.3">
      <c r="A310" s="67" t="s">
        <v>949</v>
      </c>
      <c r="B310" s="68" t="s">
        <v>950</v>
      </c>
      <c r="C310" s="69">
        <f>C311</f>
        <v>1000</v>
      </c>
      <c r="D310" s="69">
        <f t="shared" ref="D310:E310" si="141">D311</f>
        <v>1000</v>
      </c>
      <c r="E310" s="69">
        <f t="shared" si="141"/>
        <v>1000</v>
      </c>
    </row>
    <row r="311" spans="1:5" s="22" customFormat="1" ht="24" hidden="1" customHeight="1" x14ac:dyDescent="0.3">
      <c r="A311" s="20" t="s">
        <v>313</v>
      </c>
      <c r="B311" s="21" t="s">
        <v>951</v>
      </c>
      <c r="C311" s="37">
        <v>1000</v>
      </c>
      <c r="D311" s="37">
        <v>1000</v>
      </c>
      <c r="E311" s="37">
        <v>1000</v>
      </c>
    </row>
    <row r="312" spans="1:5" ht="102.75" hidden="1" customHeight="1" x14ac:dyDescent="0.3">
      <c r="A312" s="10" t="s">
        <v>420</v>
      </c>
      <c r="B312" s="6" t="s">
        <v>421</v>
      </c>
      <c r="C312" s="11">
        <f t="shared" ref="C312:E312" si="142">SUM(C313)</f>
        <v>0</v>
      </c>
      <c r="D312" s="11">
        <f t="shared" si="142"/>
        <v>0</v>
      </c>
      <c r="E312" s="11">
        <f t="shared" si="142"/>
        <v>0</v>
      </c>
    </row>
    <row r="313" spans="1:5" s="22" customFormat="1" ht="2.25" hidden="1" customHeight="1" x14ac:dyDescent="0.3">
      <c r="A313" s="20" t="s">
        <v>313</v>
      </c>
      <c r="B313" s="21" t="s">
        <v>422</v>
      </c>
      <c r="C313" s="37">
        <v>0</v>
      </c>
      <c r="D313" s="37">
        <v>0</v>
      </c>
      <c r="E313" s="37">
        <v>0</v>
      </c>
    </row>
    <row r="314" spans="1:5" s="129" customFormat="1" ht="168" customHeight="1" x14ac:dyDescent="0.3">
      <c r="A314" s="67" t="s">
        <v>420</v>
      </c>
      <c r="B314" s="68" t="s">
        <v>421</v>
      </c>
      <c r="C314" s="69">
        <f>C315</f>
        <v>48000</v>
      </c>
      <c r="D314" s="69">
        <f t="shared" ref="D314:E314" si="143">D315</f>
        <v>0</v>
      </c>
      <c r="E314" s="69">
        <f t="shared" si="143"/>
        <v>0</v>
      </c>
    </row>
    <row r="315" spans="1:5" s="22" customFormat="1" ht="25.5" hidden="1" customHeight="1" x14ac:dyDescent="0.3">
      <c r="A315" s="20" t="s">
        <v>313</v>
      </c>
      <c r="B315" s="21" t="s">
        <v>422</v>
      </c>
      <c r="C315" s="37">
        <v>48000</v>
      </c>
      <c r="D315" s="37">
        <v>0</v>
      </c>
      <c r="E315" s="37">
        <v>0</v>
      </c>
    </row>
    <row r="316" spans="1:5" ht="197.25" customHeight="1" x14ac:dyDescent="0.3">
      <c r="A316" s="10" t="s">
        <v>423</v>
      </c>
      <c r="B316" s="6" t="s">
        <v>424</v>
      </c>
      <c r="C316" s="11">
        <f t="shared" ref="C316:E316" si="144">SUM(C317)</f>
        <v>1000</v>
      </c>
      <c r="D316" s="11">
        <f t="shared" si="144"/>
        <v>1000</v>
      </c>
      <c r="E316" s="11">
        <f t="shared" si="144"/>
        <v>1000</v>
      </c>
    </row>
    <row r="317" spans="1:5" s="22" customFormat="1" ht="37.5" hidden="1" x14ac:dyDescent="0.3">
      <c r="A317" s="20" t="s">
        <v>313</v>
      </c>
      <c r="B317" s="21" t="s">
        <v>425</v>
      </c>
      <c r="C317" s="37">
        <v>1000</v>
      </c>
      <c r="D317" s="37">
        <v>1000</v>
      </c>
      <c r="E317" s="37">
        <v>1000</v>
      </c>
    </row>
    <row r="318" spans="1:5" ht="159.75" customHeight="1" x14ac:dyDescent="0.3">
      <c r="A318" s="10" t="s">
        <v>426</v>
      </c>
      <c r="B318" s="6" t="s">
        <v>427</v>
      </c>
      <c r="C318" s="11">
        <f t="shared" ref="C318:E318" si="145">SUM(C319)</f>
        <v>5000</v>
      </c>
      <c r="D318" s="11">
        <f t="shared" si="145"/>
        <v>13000</v>
      </c>
      <c r="E318" s="11">
        <f t="shared" si="145"/>
        <v>13000</v>
      </c>
    </row>
    <row r="319" spans="1:5" s="22" customFormat="1" ht="37.5" hidden="1" x14ac:dyDescent="0.3">
      <c r="A319" s="20" t="s">
        <v>313</v>
      </c>
      <c r="B319" s="21" t="s">
        <v>428</v>
      </c>
      <c r="C319" s="37">
        <v>5000</v>
      </c>
      <c r="D319" s="37">
        <v>13000</v>
      </c>
      <c r="E319" s="37">
        <v>13000</v>
      </c>
    </row>
    <row r="320" spans="1:5" ht="138.75" customHeight="1" x14ac:dyDescent="0.3">
      <c r="A320" s="10" t="s">
        <v>429</v>
      </c>
      <c r="B320" s="6" t="s">
        <v>430</v>
      </c>
      <c r="C320" s="11">
        <f t="shared" ref="C320:E320" si="146">SUM(C321)</f>
        <v>400000</v>
      </c>
      <c r="D320" s="11">
        <f t="shared" si="146"/>
        <v>485000</v>
      </c>
      <c r="E320" s="11">
        <f t="shared" si="146"/>
        <v>485000</v>
      </c>
    </row>
    <row r="321" spans="1:5" s="22" customFormat="1" ht="37.5" hidden="1" x14ac:dyDescent="0.3">
      <c r="A321" s="20" t="s">
        <v>313</v>
      </c>
      <c r="B321" s="21" t="s">
        <v>431</v>
      </c>
      <c r="C321" s="37">
        <v>400000</v>
      </c>
      <c r="D321" s="37">
        <v>485000</v>
      </c>
      <c r="E321" s="37">
        <v>485000</v>
      </c>
    </row>
    <row r="322" spans="1:5" ht="96" customHeight="1" x14ac:dyDescent="0.3">
      <c r="A322" s="10" t="s">
        <v>432</v>
      </c>
      <c r="B322" s="6" t="s">
        <v>433</v>
      </c>
      <c r="C322" s="11">
        <f>SUM(C323,C334,C337)</f>
        <v>850000</v>
      </c>
      <c r="D322" s="11">
        <f t="shared" ref="D322:E322" si="147">SUM(D323,D334,D337)</f>
        <v>260000</v>
      </c>
      <c r="E322" s="11">
        <f t="shared" si="147"/>
        <v>260000</v>
      </c>
    </row>
    <row r="323" spans="1:5" ht="163.5" customHeight="1" x14ac:dyDescent="0.3">
      <c r="A323" s="10" t="s">
        <v>434</v>
      </c>
      <c r="B323" s="6" t="s">
        <v>435</v>
      </c>
      <c r="C323" s="11">
        <f t="shared" ref="C323:E323" si="148">SUM(C324,C326,C328,C330,C332)</f>
        <v>850000</v>
      </c>
      <c r="D323" s="11">
        <f t="shared" si="148"/>
        <v>260000</v>
      </c>
      <c r="E323" s="11">
        <f t="shared" si="148"/>
        <v>260000</v>
      </c>
    </row>
    <row r="324" spans="1:5" ht="117.75" hidden="1" customHeight="1" x14ac:dyDescent="0.3">
      <c r="A324" s="10" t="s">
        <v>436</v>
      </c>
      <c r="B324" s="6" t="s">
        <v>437</v>
      </c>
      <c r="C324" s="11">
        <f t="shared" ref="C324:E324" si="149">SUM(C325)</f>
        <v>0</v>
      </c>
      <c r="D324" s="11">
        <f t="shared" si="149"/>
        <v>0</v>
      </c>
      <c r="E324" s="11">
        <f t="shared" si="149"/>
        <v>0</v>
      </c>
    </row>
    <row r="325" spans="1:5" s="22" customFormat="1" ht="37.5" hidden="1" x14ac:dyDescent="0.3">
      <c r="A325" s="20" t="s">
        <v>313</v>
      </c>
      <c r="B325" s="21" t="s">
        <v>438</v>
      </c>
      <c r="C325" s="27">
        <v>0</v>
      </c>
      <c r="D325" s="27">
        <v>0</v>
      </c>
      <c r="E325" s="27">
        <v>0</v>
      </c>
    </row>
    <row r="326" spans="1:5" ht="196.5" customHeight="1" x14ac:dyDescent="0.3">
      <c r="A326" s="10" t="s">
        <v>840</v>
      </c>
      <c r="B326" s="6" t="s">
        <v>439</v>
      </c>
      <c r="C326" s="11">
        <f t="shared" ref="C326:E326" si="150">SUM(C327)</f>
        <v>47000</v>
      </c>
      <c r="D326" s="11">
        <f t="shared" si="150"/>
        <v>16000</v>
      </c>
      <c r="E326" s="11">
        <f t="shared" si="150"/>
        <v>16000</v>
      </c>
    </row>
    <row r="327" spans="1:5" s="22" customFormat="1" ht="37.5" hidden="1" x14ac:dyDescent="0.3">
      <c r="A327" s="20" t="s">
        <v>313</v>
      </c>
      <c r="B327" s="21" t="s">
        <v>440</v>
      </c>
      <c r="C327" s="37">
        <v>47000</v>
      </c>
      <c r="D327" s="37">
        <v>16000</v>
      </c>
      <c r="E327" s="37">
        <v>16000</v>
      </c>
    </row>
    <row r="328" spans="1:5" ht="196.5" customHeight="1" x14ac:dyDescent="0.3">
      <c r="A328" s="10" t="s">
        <v>441</v>
      </c>
      <c r="B328" s="6" t="s">
        <v>442</v>
      </c>
      <c r="C328" s="11">
        <f t="shared" ref="C328:E328" si="151">SUM(C329)</f>
        <v>131000</v>
      </c>
      <c r="D328" s="11">
        <f t="shared" si="151"/>
        <v>19000</v>
      </c>
      <c r="E328" s="11">
        <f t="shared" si="151"/>
        <v>19000</v>
      </c>
    </row>
    <row r="329" spans="1:5" s="22" customFormat="1" ht="37.5" hidden="1" x14ac:dyDescent="0.3">
      <c r="A329" s="20" t="s">
        <v>313</v>
      </c>
      <c r="B329" s="21" t="s">
        <v>443</v>
      </c>
      <c r="C329" s="37">
        <v>131000</v>
      </c>
      <c r="D329" s="37">
        <v>19000</v>
      </c>
      <c r="E329" s="37">
        <v>19000</v>
      </c>
    </row>
    <row r="330" spans="1:5" ht="253.5" customHeight="1" x14ac:dyDescent="0.3">
      <c r="A330" s="10" t="s">
        <v>1119</v>
      </c>
      <c r="B330" s="6" t="s">
        <v>444</v>
      </c>
      <c r="C330" s="11">
        <f t="shared" ref="C330:E330" si="152">SUM(C331)</f>
        <v>51000</v>
      </c>
      <c r="D330" s="11">
        <f t="shared" si="152"/>
        <v>14000</v>
      </c>
      <c r="E330" s="11">
        <f t="shared" si="152"/>
        <v>14000</v>
      </c>
    </row>
    <row r="331" spans="1:5" s="22" customFormat="1" ht="24" hidden="1" customHeight="1" x14ac:dyDescent="0.3">
      <c r="A331" s="20" t="s">
        <v>313</v>
      </c>
      <c r="B331" s="21" t="s">
        <v>445</v>
      </c>
      <c r="C331" s="37">
        <v>51000</v>
      </c>
      <c r="D331" s="37">
        <v>14000</v>
      </c>
      <c r="E331" s="37">
        <v>14000</v>
      </c>
    </row>
    <row r="332" spans="1:5" ht="162" customHeight="1" x14ac:dyDescent="0.3">
      <c r="A332" s="10" t="s">
        <v>446</v>
      </c>
      <c r="B332" s="6" t="s">
        <v>447</v>
      </c>
      <c r="C332" s="11">
        <f>SUM(C333)</f>
        <v>621000</v>
      </c>
      <c r="D332" s="11">
        <f t="shared" ref="D332:E332" si="153">SUM(D333)</f>
        <v>211000</v>
      </c>
      <c r="E332" s="11">
        <f t="shared" si="153"/>
        <v>211000</v>
      </c>
    </row>
    <row r="333" spans="1:5" s="22" customFormat="1" ht="28.5" hidden="1" customHeight="1" x14ac:dyDescent="0.3">
      <c r="A333" s="20" t="s">
        <v>313</v>
      </c>
      <c r="B333" s="21" t="s">
        <v>448</v>
      </c>
      <c r="C333" s="37">
        <v>621000</v>
      </c>
      <c r="D333" s="37">
        <v>211000</v>
      </c>
      <c r="E333" s="37">
        <v>211000</v>
      </c>
    </row>
    <row r="334" spans="1:5" s="129" customFormat="1" ht="160.5" hidden="1" customHeight="1" x14ac:dyDescent="0.3">
      <c r="A334" s="67" t="s">
        <v>1191</v>
      </c>
      <c r="B334" s="68" t="s">
        <v>1194</v>
      </c>
      <c r="C334" s="69">
        <f>C335</f>
        <v>0</v>
      </c>
      <c r="D334" s="69">
        <f t="shared" ref="D334:E334" si="154">D335</f>
        <v>0</v>
      </c>
      <c r="E334" s="69">
        <f t="shared" si="154"/>
        <v>0</v>
      </c>
    </row>
    <row r="335" spans="1:5" s="129" customFormat="1" ht="217.5" hidden="1" customHeight="1" x14ac:dyDescent="0.3">
      <c r="A335" s="67" t="s">
        <v>1192</v>
      </c>
      <c r="B335" s="68" t="s">
        <v>1195</v>
      </c>
      <c r="C335" s="69">
        <f>C336</f>
        <v>0</v>
      </c>
      <c r="D335" s="69">
        <f t="shared" ref="D335:E335" si="155">D336</f>
        <v>0</v>
      </c>
      <c r="E335" s="69">
        <f t="shared" si="155"/>
        <v>0</v>
      </c>
    </row>
    <row r="336" spans="1:5" s="22" customFormat="1" ht="31.5" hidden="1" x14ac:dyDescent="0.3">
      <c r="A336" s="20" t="s">
        <v>1193</v>
      </c>
      <c r="B336" s="21" t="s">
        <v>1196</v>
      </c>
      <c r="C336" s="37">
        <v>0</v>
      </c>
      <c r="D336" s="37">
        <v>0</v>
      </c>
      <c r="E336" s="37">
        <v>0</v>
      </c>
    </row>
    <row r="337" spans="1:5" s="129" customFormat="1" ht="282.75" hidden="1" customHeight="1" x14ac:dyDescent="0.3">
      <c r="A337" s="67" t="s">
        <v>1197</v>
      </c>
      <c r="B337" s="68" t="s">
        <v>1198</v>
      </c>
      <c r="C337" s="69">
        <f>C338</f>
        <v>0</v>
      </c>
      <c r="D337" s="69">
        <f t="shared" ref="D337:E337" si="156">D338</f>
        <v>0</v>
      </c>
      <c r="E337" s="69">
        <f t="shared" si="156"/>
        <v>0</v>
      </c>
    </row>
    <row r="338" spans="1:5" s="22" customFormat="1" ht="31.5" hidden="1" x14ac:dyDescent="0.3">
      <c r="A338" s="20" t="s">
        <v>1193</v>
      </c>
      <c r="B338" s="21" t="s">
        <v>1199</v>
      </c>
      <c r="C338" s="37">
        <v>0</v>
      </c>
      <c r="D338" s="37">
        <v>0</v>
      </c>
      <c r="E338" s="37">
        <v>0</v>
      </c>
    </row>
    <row r="339" spans="1:5" ht="82.5" customHeight="1" x14ac:dyDescent="0.3">
      <c r="A339" s="10" t="s">
        <v>449</v>
      </c>
      <c r="B339" s="6" t="s">
        <v>450</v>
      </c>
      <c r="C339" s="11">
        <f t="shared" ref="C339:E339" si="157">SUM(C340)</f>
        <v>80000</v>
      </c>
      <c r="D339" s="11">
        <f t="shared" si="157"/>
        <v>14000</v>
      </c>
      <c r="E339" s="11">
        <f t="shared" si="157"/>
        <v>14000</v>
      </c>
    </row>
    <row r="340" spans="1:5" ht="117" customHeight="1" x14ac:dyDescent="0.3">
      <c r="A340" s="10" t="s">
        <v>451</v>
      </c>
      <c r="B340" s="6" t="s">
        <v>452</v>
      </c>
      <c r="C340" s="11">
        <f t="shared" ref="C340:E340" si="158">SUM(C341,C343,C345)</f>
        <v>80000</v>
      </c>
      <c r="D340" s="11">
        <f t="shared" si="158"/>
        <v>14000</v>
      </c>
      <c r="E340" s="11">
        <f t="shared" si="158"/>
        <v>14000</v>
      </c>
    </row>
    <row r="341" spans="1:5" ht="184.5" customHeight="1" x14ac:dyDescent="0.3">
      <c r="A341" s="10" t="s">
        <v>453</v>
      </c>
      <c r="B341" s="6" t="s">
        <v>454</v>
      </c>
      <c r="C341" s="11">
        <f t="shared" ref="C341:E341" si="159">SUM(C342)</f>
        <v>22000</v>
      </c>
      <c r="D341" s="11">
        <f t="shared" si="159"/>
        <v>3000</v>
      </c>
      <c r="E341" s="11">
        <f t="shared" si="159"/>
        <v>3000</v>
      </c>
    </row>
    <row r="342" spans="1:5" s="22" customFormat="1" ht="30" hidden="1" customHeight="1" x14ac:dyDescent="0.3">
      <c r="A342" s="20" t="s">
        <v>313</v>
      </c>
      <c r="B342" s="21" t="s">
        <v>455</v>
      </c>
      <c r="C342" s="37">
        <v>22000</v>
      </c>
      <c r="D342" s="37">
        <v>3000</v>
      </c>
      <c r="E342" s="37">
        <v>3000</v>
      </c>
    </row>
    <row r="343" spans="1:5" ht="201.75" customHeight="1" x14ac:dyDescent="0.3">
      <c r="A343" s="10" t="s">
        <v>456</v>
      </c>
      <c r="B343" s="6" t="s">
        <v>457</v>
      </c>
      <c r="C343" s="11">
        <f t="shared" ref="C343:E343" si="160">SUM(C344)</f>
        <v>16000</v>
      </c>
      <c r="D343" s="11">
        <f t="shared" si="160"/>
        <v>3000</v>
      </c>
      <c r="E343" s="11">
        <f t="shared" si="160"/>
        <v>3000</v>
      </c>
    </row>
    <row r="344" spans="1:5" s="22" customFormat="1" ht="37.5" hidden="1" x14ac:dyDescent="0.3">
      <c r="A344" s="20" t="s">
        <v>313</v>
      </c>
      <c r="B344" s="21" t="s">
        <v>458</v>
      </c>
      <c r="C344" s="37">
        <v>16000</v>
      </c>
      <c r="D344" s="37">
        <v>3000</v>
      </c>
      <c r="E344" s="37">
        <v>3000</v>
      </c>
    </row>
    <row r="345" spans="1:5" ht="111.75" customHeight="1" x14ac:dyDescent="0.3">
      <c r="A345" s="10" t="s">
        <v>459</v>
      </c>
      <c r="B345" s="6" t="s">
        <v>460</v>
      </c>
      <c r="C345" s="11">
        <f t="shared" ref="C345:E345" si="161">SUM(C346)</f>
        <v>42000</v>
      </c>
      <c r="D345" s="11">
        <f t="shared" si="161"/>
        <v>8000</v>
      </c>
      <c r="E345" s="11">
        <f t="shared" si="161"/>
        <v>8000</v>
      </c>
    </row>
    <row r="346" spans="1:5" s="22" customFormat="1" ht="37.5" hidden="1" x14ac:dyDescent="0.3">
      <c r="A346" s="20" t="s">
        <v>313</v>
      </c>
      <c r="B346" s="21" t="s">
        <v>461</v>
      </c>
      <c r="C346" s="37">
        <v>42000</v>
      </c>
      <c r="D346" s="37">
        <v>8000</v>
      </c>
      <c r="E346" s="37">
        <v>8000</v>
      </c>
    </row>
    <row r="347" spans="1:5" ht="81.75" customHeight="1" x14ac:dyDescent="0.3">
      <c r="A347" s="10" t="s">
        <v>462</v>
      </c>
      <c r="B347" s="6" t="s">
        <v>463</v>
      </c>
      <c r="C347" s="11">
        <f>SUM(C348,C374)</f>
        <v>1509000</v>
      </c>
      <c r="D347" s="11">
        <f t="shared" ref="D347:E347" si="162">SUM(D348,D374)</f>
        <v>1040000</v>
      </c>
      <c r="E347" s="11">
        <f t="shared" si="162"/>
        <v>1040000</v>
      </c>
    </row>
    <row r="348" spans="1:5" ht="101.25" customHeight="1" x14ac:dyDescent="0.3">
      <c r="A348" s="10" t="s">
        <v>464</v>
      </c>
      <c r="B348" s="6" t="s">
        <v>465</v>
      </c>
      <c r="C348" s="11">
        <f>SUM(C349,C351,C353,C355,C357,C359,C361,C363,C365,C367,C371,C369)</f>
        <v>1509000</v>
      </c>
      <c r="D348" s="11">
        <f t="shared" ref="D348:E348" si="163">SUM(D349,D351,D353,D355,D357,D359,D361,D363,D365,D367,D371,D369)</f>
        <v>1040000</v>
      </c>
      <c r="E348" s="11">
        <f t="shared" si="163"/>
        <v>1040000</v>
      </c>
    </row>
    <row r="349" spans="1:5" ht="253.5" customHeight="1" x14ac:dyDescent="0.3">
      <c r="A349" s="10" t="s">
        <v>466</v>
      </c>
      <c r="B349" s="6" t="s">
        <v>467</v>
      </c>
      <c r="C349" s="11">
        <f>SUM(C350)</f>
        <v>1100000</v>
      </c>
      <c r="D349" s="11">
        <f t="shared" ref="D349:E349" si="164">SUM(D350)</f>
        <v>600000</v>
      </c>
      <c r="E349" s="11">
        <f t="shared" si="164"/>
        <v>600000</v>
      </c>
    </row>
    <row r="350" spans="1:5" s="22" customFormat="1" ht="37.5" hidden="1" x14ac:dyDescent="0.3">
      <c r="A350" s="20" t="s">
        <v>313</v>
      </c>
      <c r="B350" s="21" t="s">
        <v>468</v>
      </c>
      <c r="C350" s="37">
        <v>1100000</v>
      </c>
      <c r="D350" s="37">
        <v>600000</v>
      </c>
      <c r="E350" s="37">
        <v>600000</v>
      </c>
    </row>
    <row r="351" spans="1:5" ht="122.25" customHeight="1" x14ac:dyDescent="0.3">
      <c r="A351" s="10" t="s">
        <v>469</v>
      </c>
      <c r="B351" s="6" t="s">
        <v>470</v>
      </c>
      <c r="C351" s="11">
        <f t="shared" ref="C351:E351" si="165">SUM(C352)</f>
        <v>2000</v>
      </c>
      <c r="D351" s="11">
        <f t="shared" si="165"/>
        <v>6000</v>
      </c>
      <c r="E351" s="11">
        <f t="shared" si="165"/>
        <v>6000</v>
      </c>
    </row>
    <row r="352" spans="1:5" s="22" customFormat="1" ht="37.5" hidden="1" x14ac:dyDescent="0.3">
      <c r="A352" s="20" t="s">
        <v>313</v>
      </c>
      <c r="B352" s="21" t="s">
        <v>471</v>
      </c>
      <c r="C352" s="37">
        <v>2000</v>
      </c>
      <c r="D352" s="37">
        <v>6000</v>
      </c>
      <c r="E352" s="37">
        <v>6000</v>
      </c>
    </row>
    <row r="353" spans="1:5" ht="102.75" hidden="1" customHeight="1" x14ac:dyDescent="0.3">
      <c r="A353" s="10" t="s">
        <v>472</v>
      </c>
      <c r="B353" s="6" t="s">
        <v>473</v>
      </c>
      <c r="C353" s="11">
        <f t="shared" ref="C353:E353" si="166">SUM(C354)</f>
        <v>0</v>
      </c>
      <c r="D353" s="11">
        <f t="shared" si="166"/>
        <v>0</v>
      </c>
      <c r="E353" s="11">
        <f t="shared" si="166"/>
        <v>0</v>
      </c>
    </row>
    <row r="354" spans="1:5" s="22" customFormat="1" ht="37.5" hidden="1" x14ac:dyDescent="0.3">
      <c r="A354" s="20" t="s">
        <v>317</v>
      </c>
      <c r="B354" s="21" t="s">
        <v>474</v>
      </c>
      <c r="C354" s="37">
        <v>0</v>
      </c>
      <c r="D354" s="37">
        <v>0</v>
      </c>
      <c r="E354" s="37">
        <v>0</v>
      </c>
    </row>
    <row r="355" spans="1:5" ht="174" customHeight="1" x14ac:dyDescent="0.3">
      <c r="A355" s="10" t="s">
        <v>475</v>
      </c>
      <c r="B355" s="6" t="s">
        <v>476</v>
      </c>
      <c r="C355" s="11">
        <f t="shared" ref="C355:E355" si="167">SUM(C356)</f>
        <v>13000</v>
      </c>
      <c r="D355" s="11">
        <f t="shared" si="167"/>
        <v>3000</v>
      </c>
      <c r="E355" s="11">
        <f t="shared" si="167"/>
        <v>3000</v>
      </c>
    </row>
    <row r="356" spans="1:5" s="22" customFormat="1" ht="37.5" hidden="1" x14ac:dyDescent="0.3">
      <c r="A356" s="20" t="s">
        <v>313</v>
      </c>
      <c r="B356" s="21" t="s">
        <v>477</v>
      </c>
      <c r="C356" s="37">
        <v>13000</v>
      </c>
      <c r="D356" s="37">
        <v>3000</v>
      </c>
      <c r="E356" s="37">
        <v>3000</v>
      </c>
    </row>
    <row r="357" spans="1:5" s="38" customFormat="1" ht="139.5" customHeight="1" x14ac:dyDescent="0.3">
      <c r="A357" s="10" t="s">
        <v>478</v>
      </c>
      <c r="B357" s="6" t="s">
        <v>479</v>
      </c>
      <c r="C357" s="11">
        <f t="shared" ref="C357:E357" si="168">SUM(C358)</f>
        <v>3000</v>
      </c>
      <c r="D357" s="11">
        <f t="shared" si="168"/>
        <v>2000</v>
      </c>
      <c r="E357" s="11">
        <f t="shared" si="168"/>
        <v>2000</v>
      </c>
    </row>
    <row r="358" spans="1:5" s="22" customFormat="1" ht="37.5" hidden="1" x14ac:dyDescent="0.3">
      <c r="A358" s="20" t="s">
        <v>313</v>
      </c>
      <c r="B358" s="21" t="s">
        <v>480</v>
      </c>
      <c r="C358" s="37">
        <v>3000</v>
      </c>
      <c r="D358" s="37">
        <v>2000</v>
      </c>
      <c r="E358" s="37">
        <v>2000</v>
      </c>
    </row>
    <row r="359" spans="1:5" ht="155.25" customHeight="1" x14ac:dyDescent="0.3">
      <c r="A359" s="10" t="s">
        <v>481</v>
      </c>
      <c r="B359" s="6" t="s">
        <v>482</v>
      </c>
      <c r="C359" s="11">
        <f>SUM(C360)</f>
        <v>1000</v>
      </c>
      <c r="D359" s="11">
        <f t="shared" ref="D359:E359" si="169">SUM(D360)</f>
        <v>1000</v>
      </c>
      <c r="E359" s="11">
        <f t="shared" si="169"/>
        <v>1000</v>
      </c>
    </row>
    <row r="360" spans="1:5" s="22" customFormat="1" ht="37.5" hidden="1" x14ac:dyDescent="0.3">
      <c r="A360" s="20" t="s">
        <v>313</v>
      </c>
      <c r="B360" s="21" t="s">
        <v>483</v>
      </c>
      <c r="C360" s="37">
        <v>1000</v>
      </c>
      <c r="D360" s="37">
        <v>1000</v>
      </c>
      <c r="E360" s="37">
        <v>1000</v>
      </c>
    </row>
    <row r="361" spans="1:5" s="22" customFormat="1" ht="143.25" customHeight="1" x14ac:dyDescent="0.3">
      <c r="A361" s="10" t="s">
        <v>484</v>
      </c>
      <c r="B361" s="6" t="s">
        <v>485</v>
      </c>
      <c r="C361" s="39">
        <f>SUM(C362)</f>
        <v>8000</v>
      </c>
      <c r="D361" s="39">
        <f t="shared" ref="D361:E361" si="170">SUM(D362)</f>
        <v>1000</v>
      </c>
      <c r="E361" s="39">
        <f t="shared" si="170"/>
        <v>1000</v>
      </c>
    </row>
    <row r="362" spans="1:5" s="22" customFormat="1" ht="24" hidden="1" customHeight="1" x14ac:dyDescent="0.3">
      <c r="A362" s="20" t="s">
        <v>313</v>
      </c>
      <c r="B362" s="21" t="s">
        <v>486</v>
      </c>
      <c r="C362" s="37">
        <v>8000</v>
      </c>
      <c r="D362" s="37">
        <v>1000</v>
      </c>
      <c r="E362" s="37">
        <v>1000</v>
      </c>
    </row>
    <row r="363" spans="1:5" ht="136.5" customHeight="1" x14ac:dyDescent="0.3">
      <c r="A363" s="10" t="s">
        <v>487</v>
      </c>
      <c r="B363" s="6" t="s">
        <v>488</v>
      </c>
      <c r="C363" s="11">
        <f t="shared" ref="C363:E363" si="171">SUM(C364)</f>
        <v>30000</v>
      </c>
      <c r="D363" s="11">
        <f t="shared" si="171"/>
        <v>256000</v>
      </c>
      <c r="E363" s="11">
        <f t="shared" si="171"/>
        <v>256000</v>
      </c>
    </row>
    <row r="364" spans="1:5" s="22" customFormat="1" ht="37.5" hidden="1" x14ac:dyDescent="0.3">
      <c r="A364" s="20" t="s">
        <v>313</v>
      </c>
      <c r="B364" s="21" t="s">
        <v>489</v>
      </c>
      <c r="C364" s="37">
        <v>30000</v>
      </c>
      <c r="D364" s="37">
        <v>256000</v>
      </c>
      <c r="E364" s="37">
        <v>256000</v>
      </c>
    </row>
    <row r="365" spans="1:5" ht="183.75" customHeight="1" x14ac:dyDescent="0.3">
      <c r="A365" s="10" t="s">
        <v>490</v>
      </c>
      <c r="B365" s="6" t="s">
        <v>491</v>
      </c>
      <c r="C365" s="11">
        <f t="shared" ref="C365:E365" si="172">SUM(C366)</f>
        <v>293000</v>
      </c>
      <c r="D365" s="11">
        <f t="shared" si="172"/>
        <v>123000</v>
      </c>
      <c r="E365" s="11">
        <f t="shared" si="172"/>
        <v>123000</v>
      </c>
    </row>
    <row r="366" spans="1:5" s="22" customFormat="1" ht="37.5" hidden="1" x14ac:dyDescent="0.3">
      <c r="A366" s="20" t="s">
        <v>313</v>
      </c>
      <c r="B366" s="21" t="s">
        <v>492</v>
      </c>
      <c r="C366" s="37">
        <v>293000</v>
      </c>
      <c r="D366" s="37">
        <v>123000</v>
      </c>
      <c r="E366" s="37">
        <v>123000</v>
      </c>
    </row>
    <row r="367" spans="1:5" ht="99" hidden="1" customHeight="1" x14ac:dyDescent="0.3">
      <c r="A367" s="10" t="s">
        <v>493</v>
      </c>
      <c r="B367" s="6" t="s">
        <v>494</v>
      </c>
      <c r="C367" s="11">
        <f t="shared" ref="C367:E367" si="173">SUM(C368)</f>
        <v>0</v>
      </c>
      <c r="D367" s="11">
        <f t="shared" si="173"/>
        <v>0</v>
      </c>
      <c r="E367" s="11">
        <f t="shared" si="173"/>
        <v>0</v>
      </c>
    </row>
    <row r="368" spans="1:5" s="22" customFormat="1" ht="37.5" hidden="1" x14ac:dyDescent="0.3">
      <c r="A368" s="20" t="s">
        <v>313</v>
      </c>
      <c r="B368" s="21" t="s">
        <v>495</v>
      </c>
      <c r="C368" s="37">
        <v>0</v>
      </c>
      <c r="D368" s="37">
        <v>0</v>
      </c>
      <c r="E368" s="37">
        <v>0</v>
      </c>
    </row>
    <row r="369" spans="1:5" s="129" customFormat="1" ht="218.25" customHeight="1" x14ac:dyDescent="0.3">
      <c r="A369" s="67" t="s">
        <v>952</v>
      </c>
      <c r="B369" s="68" t="s">
        <v>953</v>
      </c>
      <c r="C369" s="69">
        <f>C370</f>
        <v>10000</v>
      </c>
      <c r="D369" s="69">
        <f t="shared" ref="D369:E369" si="174">D370</f>
        <v>14000</v>
      </c>
      <c r="E369" s="69">
        <f t="shared" si="174"/>
        <v>14000</v>
      </c>
    </row>
    <row r="370" spans="1:5" s="22" customFormat="1" ht="37.5" hidden="1" x14ac:dyDescent="0.3">
      <c r="A370" s="20" t="s">
        <v>313</v>
      </c>
      <c r="B370" s="21" t="s">
        <v>954</v>
      </c>
      <c r="C370" s="37">
        <v>10000</v>
      </c>
      <c r="D370" s="37">
        <v>14000</v>
      </c>
      <c r="E370" s="37">
        <v>14000</v>
      </c>
    </row>
    <row r="371" spans="1:5" ht="118.5" customHeight="1" x14ac:dyDescent="0.3">
      <c r="A371" s="10" t="s">
        <v>496</v>
      </c>
      <c r="B371" s="6" t="s">
        <v>497</v>
      </c>
      <c r="C371" s="11">
        <f t="shared" ref="C371:E371" si="175">SUM(C372:C373)</f>
        <v>49000</v>
      </c>
      <c r="D371" s="11">
        <f t="shared" si="175"/>
        <v>34000</v>
      </c>
      <c r="E371" s="11">
        <f t="shared" si="175"/>
        <v>34000</v>
      </c>
    </row>
    <row r="372" spans="1:5" s="22" customFormat="1" ht="37.5" hidden="1" x14ac:dyDescent="0.3">
      <c r="A372" s="20" t="s">
        <v>317</v>
      </c>
      <c r="B372" s="21" t="s">
        <v>498</v>
      </c>
      <c r="C372" s="37">
        <v>9000</v>
      </c>
      <c r="D372" s="37">
        <v>9000</v>
      </c>
      <c r="E372" s="37">
        <v>9000</v>
      </c>
    </row>
    <row r="373" spans="1:5" s="22" customFormat="1" ht="37.5" hidden="1" x14ac:dyDescent="0.3">
      <c r="A373" s="20" t="s">
        <v>313</v>
      </c>
      <c r="B373" s="21" t="s">
        <v>499</v>
      </c>
      <c r="C373" s="37">
        <v>40000</v>
      </c>
      <c r="D373" s="37">
        <v>25000</v>
      </c>
      <c r="E373" s="37">
        <v>25000</v>
      </c>
    </row>
    <row r="374" spans="1:5" s="129" customFormat="1" ht="93.75" hidden="1" x14ac:dyDescent="0.3">
      <c r="A374" s="67" t="s">
        <v>1200</v>
      </c>
      <c r="B374" s="68" t="s">
        <v>1202</v>
      </c>
      <c r="C374" s="69">
        <f>C375</f>
        <v>0</v>
      </c>
      <c r="D374" s="69">
        <f t="shared" ref="D374:E374" si="176">D375</f>
        <v>0</v>
      </c>
      <c r="E374" s="69">
        <f t="shared" si="176"/>
        <v>0</v>
      </c>
    </row>
    <row r="375" spans="1:5" s="129" customFormat="1" ht="93.75" hidden="1" x14ac:dyDescent="0.3">
      <c r="A375" s="67" t="s">
        <v>1201</v>
      </c>
      <c r="B375" s="68" t="s">
        <v>1203</v>
      </c>
      <c r="C375" s="69">
        <f>C376</f>
        <v>0</v>
      </c>
      <c r="D375" s="69">
        <f t="shared" ref="D375:E375" si="177">D376</f>
        <v>0</v>
      </c>
      <c r="E375" s="69">
        <f t="shared" si="177"/>
        <v>0</v>
      </c>
    </row>
    <row r="376" spans="1:5" s="22" customFormat="1" ht="31.5" hidden="1" x14ac:dyDescent="0.3">
      <c r="A376" s="20" t="s">
        <v>1193</v>
      </c>
      <c r="B376" s="21" t="s">
        <v>1204</v>
      </c>
      <c r="C376" s="37">
        <v>0</v>
      </c>
      <c r="D376" s="37">
        <v>0</v>
      </c>
      <c r="E376" s="37">
        <v>0</v>
      </c>
    </row>
    <row r="377" spans="1:5" ht="102" customHeight="1" x14ac:dyDescent="0.3">
      <c r="A377" s="10" t="s">
        <v>500</v>
      </c>
      <c r="B377" s="6" t="s">
        <v>501</v>
      </c>
      <c r="C377" s="11">
        <f t="shared" ref="C377:E377" si="178">SUM(C378)</f>
        <v>6576000</v>
      </c>
      <c r="D377" s="11">
        <f t="shared" si="178"/>
        <v>1313000</v>
      </c>
      <c r="E377" s="11">
        <f t="shared" si="178"/>
        <v>1313000</v>
      </c>
    </row>
    <row r="378" spans="1:5" ht="125.25" customHeight="1" x14ac:dyDescent="0.3">
      <c r="A378" s="10" t="s">
        <v>502</v>
      </c>
      <c r="B378" s="6" t="s">
        <v>503</v>
      </c>
      <c r="C378" s="11">
        <f>SUM(C379,C381,C383,C385,C389,C392,C394,C397,C387)</f>
        <v>6576000</v>
      </c>
      <c r="D378" s="11">
        <f t="shared" ref="D378:E378" si="179">SUM(D379,D381,D383,D385,D389,D392,D394,D397,D387)</f>
        <v>1313000</v>
      </c>
      <c r="E378" s="11">
        <f t="shared" si="179"/>
        <v>1313000</v>
      </c>
    </row>
    <row r="379" spans="1:5" ht="141" customHeight="1" x14ac:dyDescent="0.3">
      <c r="A379" s="10" t="s">
        <v>504</v>
      </c>
      <c r="B379" s="6" t="s">
        <v>505</v>
      </c>
      <c r="C379" s="11">
        <f t="shared" ref="C379:E379" si="180">SUM(C380)</f>
        <v>1000</v>
      </c>
      <c r="D379" s="11">
        <f t="shared" si="180"/>
        <v>1000</v>
      </c>
      <c r="E379" s="11">
        <f t="shared" si="180"/>
        <v>1000</v>
      </c>
    </row>
    <row r="380" spans="1:5" s="22" customFormat="1" ht="37.5" hidden="1" x14ac:dyDescent="0.3">
      <c r="A380" s="20" t="s">
        <v>313</v>
      </c>
      <c r="B380" s="21" t="s">
        <v>506</v>
      </c>
      <c r="C380" s="37">
        <v>1000</v>
      </c>
      <c r="D380" s="37">
        <v>1000</v>
      </c>
      <c r="E380" s="37">
        <v>1000</v>
      </c>
    </row>
    <row r="381" spans="1:5" ht="159.75" customHeight="1" x14ac:dyDescent="0.3">
      <c r="A381" s="10" t="s">
        <v>507</v>
      </c>
      <c r="B381" s="6" t="s">
        <v>508</v>
      </c>
      <c r="C381" s="11">
        <f>SUM(C382)</f>
        <v>11000</v>
      </c>
      <c r="D381" s="11">
        <f t="shared" ref="D381:E381" si="181">SUM(D382)</f>
        <v>11000</v>
      </c>
      <c r="E381" s="11">
        <f t="shared" si="181"/>
        <v>11000</v>
      </c>
    </row>
    <row r="382" spans="1:5" s="22" customFormat="1" ht="37.5" hidden="1" x14ac:dyDescent="0.3">
      <c r="A382" s="20" t="s">
        <v>313</v>
      </c>
      <c r="B382" s="21" t="s">
        <v>509</v>
      </c>
      <c r="C382" s="37">
        <v>11000</v>
      </c>
      <c r="D382" s="37">
        <v>11000</v>
      </c>
      <c r="E382" s="37">
        <v>11000</v>
      </c>
    </row>
    <row r="383" spans="1:5" ht="157.5" customHeight="1" x14ac:dyDescent="0.3">
      <c r="A383" s="10" t="s">
        <v>510</v>
      </c>
      <c r="B383" s="6" t="s">
        <v>511</v>
      </c>
      <c r="C383" s="11">
        <f t="shared" ref="C383:E383" si="182">SUM(C384)</f>
        <v>40000</v>
      </c>
      <c r="D383" s="11">
        <f t="shared" si="182"/>
        <v>3000</v>
      </c>
      <c r="E383" s="11">
        <f t="shared" si="182"/>
        <v>3000</v>
      </c>
    </row>
    <row r="384" spans="1:5" s="22" customFormat="1" ht="37.5" hidden="1" x14ac:dyDescent="0.3">
      <c r="A384" s="20" t="s">
        <v>313</v>
      </c>
      <c r="B384" s="21" t="s">
        <v>512</v>
      </c>
      <c r="C384" s="37">
        <v>40000</v>
      </c>
      <c r="D384" s="37">
        <v>3000</v>
      </c>
      <c r="E384" s="37">
        <v>3000</v>
      </c>
    </row>
    <row r="385" spans="1:5" ht="328.5" customHeight="1" x14ac:dyDescent="0.3">
      <c r="A385" s="10" t="s">
        <v>513</v>
      </c>
      <c r="B385" s="6" t="s">
        <v>514</v>
      </c>
      <c r="C385" s="11">
        <f t="shared" ref="C385:E385" si="183">SUM(C386)</f>
        <v>20000</v>
      </c>
      <c r="D385" s="11">
        <f t="shared" si="183"/>
        <v>16000</v>
      </c>
      <c r="E385" s="11">
        <f t="shared" si="183"/>
        <v>16000</v>
      </c>
    </row>
    <row r="386" spans="1:5" s="22" customFormat="1" ht="37.5" hidden="1" x14ac:dyDescent="0.3">
      <c r="A386" s="20" t="s">
        <v>313</v>
      </c>
      <c r="B386" s="21" t="s">
        <v>515</v>
      </c>
      <c r="C386" s="37">
        <v>20000</v>
      </c>
      <c r="D386" s="37">
        <v>16000</v>
      </c>
      <c r="E386" s="37">
        <v>16000</v>
      </c>
    </row>
    <row r="387" spans="1:5" s="129" customFormat="1" ht="161.25" customHeight="1" x14ac:dyDescent="0.3">
      <c r="A387" s="67" t="s">
        <v>955</v>
      </c>
      <c r="B387" s="68" t="s">
        <v>956</v>
      </c>
      <c r="C387" s="69">
        <f>C388</f>
        <v>130000</v>
      </c>
      <c r="D387" s="69">
        <f t="shared" ref="D387:E387" si="184">D388</f>
        <v>41000</v>
      </c>
      <c r="E387" s="69">
        <f t="shared" si="184"/>
        <v>41000</v>
      </c>
    </row>
    <row r="388" spans="1:5" s="22" customFormat="1" ht="37.5" hidden="1" x14ac:dyDescent="0.3">
      <c r="A388" s="20" t="s">
        <v>313</v>
      </c>
      <c r="B388" s="21" t="s">
        <v>957</v>
      </c>
      <c r="C388" s="37">
        <v>130000</v>
      </c>
      <c r="D388" s="37">
        <v>41000</v>
      </c>
      <c r="E388" s="37">
        <v>41000</v>
      </c>
    </row>
    <row r="389" spans="1:5" s="22" customFormat="1" ht="179.25" customHeight="1" x14ac:dyDescent="0.3">
      <c r="A389" s="36" t="s">
        <v>516</v>
      </c>
      <c r="B389" s="6" t="s">
        <v>517</v>
      </c>
      <c r="C389" s="39">
        <f>SUM(C390:C391)</f>
        <v>3000</v>
      </c>
      <c r="D389" s="39">
        <f t="shared" ref="D389:E389" si="185">SUM(D390:D391)</f>
        <v>3000</v>
      </c>
      <c r="E389" s="39">
        <f t="shared" si="185"/>
        <v>3000</v>
      </c>
    </row>
    <row r="390" spans="1:5" s="22" customFormat="1" ht="37.5" hidden="1" x14ac:dyDescent="0.3">
      <c r="A390" s="20" t="s">
        <v>317</v>
      </c>
      <c r="B390" s="21" t="s">
        <v>518</v>
      </c>
      <c r="C390" s="37">
        <v>2000</v>
      </c>
      <c r="D390" s="37">
        <v>2000</v>
      </c>
      <c r="E390" s="37">
        <v>2000</v>
      </c>
    </row>
    <row r="391" spans="1:5" s="22" customFormat="1" ht="37.5" hidden="1" x14ac:dyDescent="0.3">
      <c r="A391" s="20" t="s">
        <v>313</v>
      </c>
      <c r="B391" s="21" t="s">
        <v>958</v>
      </c>
      <c r="C391" s="37">
        <v>1000</v>
      </c>
      <c r="D391" s="37">
        <v>1000</v>
      </c>
      <c r="E391" s="37">
        <v>1000</v>
      </c>
    </row>
    <row r="392" spans="1:5" ht="174" customHeight="1" x14ac:dyDescent="0.3">
      <c r="A392" s="10" t="s">
        <v>519</v>
      </c>
      <c r="B392" s="6" t="s">
        <v>520</v>
      </c>
      <c r="C392" s="11">
        <f t="shared" ref="C392:E392" si="186">SUM(C393)</f>
        <v>50000</v>
      </c>
      <c r="D392" s="11">
        <f t="shared" si="186"/>
        <v>2000</v>
      </c>
      <c r="E392" s="11">
        <f t="shared" si="186"/>
        <v>2000</v>
      </c>
    </row>
    <row r="393" spans="1:5" s="22" customFormat="1" ht="37.5" hidden="1" x14ac:dyDescent="0.3">
      <c r="A393" s="20" t="s">
        <v>313</v>
      </c>
      <c r="B393" s="21" t="s">
        <v>521</v>
      </c>
      <c r="C393" s="27">
        <v>50000</v>
      </c>
      <c r="D393" s="27">
        <v>2000</v>
      </c>
      <c r="E393" s="27">
        <v>2000</v>
      </c>
    </row>
    <row r="394" spans="1:5" ht="138" customHeight="1" x14ac:dyDescent="0.3">
      <c r="A394" s="10" t="s">
        <v>522</v>
      </c>
      <c r="B394" s="6" t="s">
        <v>523</v>
      </c>
      <c r="C394" s="11">
        <f t="shared" ref="C394:E394" si="187">SUM(C395:C396)</f>
        <v>112000</v>
      </c>
      <c r="D394" s="11">
        <f t="shared" si="187"/>
        <v>78000</v>
      </c>
      <c r="E394" s="11">
        <f t="shared" si="187"/>
        <v>78000</v>
      </c>
    </row>
    <row r="395" spans="1:5" s="22" customFormat="1" ht="37.5" hidden="1" x14ac:dyDescent="0.3">
      <c r="A395" s="20" t="s">
        <v>317</v>
      </c>
      <c r="B395" s="21" t="s">
        <v>524</v>
      </c>
      <c r="C395" s="37">
        <v>62000</v>
      </c>
      <c r="D395" s="37">
        <v>62000</v>
      </c>
      <c r="E395" s="37">
        <v>62000</v>
      </c>
    </row>
    <row r="396" spans="1:5" s="22" customFormat="1" ht="37.5" hidden="1" x14ac:dyDescent="0.3">
      <c r="A396" s="20" t="s">
        <v>313</v>
      </c>
      <c r="B396" s="21" t="s">
        <v>525</v>
      </c>
      <c r="C396" s="37">
        <v>50000</v>
      </c>
      <c r="D396" s="37">
        <v>16000</v>
      </c>
      <c r="E396" s="37">
        <v>16000</v>
      </c>
    </row>
    <row r="397" spans="1:5" ht="121.5" customHeight="1" x14ac:dyDescent="0.3">
      <c r="A397" s="10" t="s">
        <v>526</v>
      </c>
      <c r="B397" s="6" t="s">
        <v>527</v>
      </c>
      <c r="C397" s="11">
        <f t="shared" ref="C397:E397" si="188">SUM(C398:C399)</f>
        <v>6209000</v>
      </c>
      <c r="D397" s="11">
        <f t="shared" si="188"/>
        <v>1158000</v>
      </c>
      <c r="E397" s="11">
        <f t="shared" si="188"/>
        <v>1158000</v>
      </c>
    </row>
    <row r="398" spans="1:5" s="22" customFormat="1" ht="37.5" hidden="1" x14ac:dyDescent="0.3">
      <c r="A398" s="20" t="s">
        <v>317</v>
      </c>
      <c r="B398" s="21" t="s">
        <v>528</v>
      </c>
      <c r="C398" s="37">
        <v>11000</v>
      </c>
      <c r="D398" s="37">
        <v>11000</v>
      </c>
      <c r="E398" s="37">
        <v>11000</v>
      </c>
    </row>
    <row r="399" spans="1:5" s="22" customFormat="1" ht="37.5" hidden="1" x14ac:dyDescent="0.3">
      <c r="A399" s="20" t="s">
        <v>313</v>
      </c>
      <c r="B399" s="21" t="s">
        <v>529</v>
      </c>
      <c r="C399" s="37">
        <v>6198000</v>
      </c>
      <c r="D399" s="37">
        <v>1147000</v>
      </c>
      <c r="E399" s="37">
        <v>1147000</v>
      </c>
    </row>
    <row r="400" spans="1:5" ht="160.5" customHeight="1" x14ac:dyDescent="0.3">
      <c r="A400" s="10" t="s">
        <v>530</v>
      </c>
      <c r="B400" s="6" t="s">
        <v>531</v>
      </c>
      <c r="C400" s="11">
        <f t="shared" ref="C400" si="189">SUM(C401)</f>
        <v>2145000</v>
      </c>
      <c r="D400" s="11">
        <f t="shared" ref="D400:E400" si="190">SUM(D401)</f>
        <v>776000</v>
      </c>
      <c r="E400" s="11">
        <f t="shared" si="190"/>
        <v>776000</v>
      </c>
    </row>
    <row r="401" spans="1:5" ht="194.25" customHeight="1" x14ac:dyDescent="0.3">
      <c r="A401" s="10" t="s">
        <v>532</v>
      </c>
      <c r="B401" s="6" t="s">
        <v>533</v>
      </c>
      <c r="C401" s="11">
        <f t="shared" ref="C401:E401" si="191">SUM(C402:C403)</f>
        <v>2145000</v>
      </c>
      <c r="D401" s="11">
        <f t="shared" si="191"/>
        <v>776000</v>
      </c>
      <c r="E401" s="11">
        <f t="shared" si="191"/>
        <v>776000</v>
      </c>
    </row>
    <row r="402" spans="1:5" s="22" customFormat="1" ht="37.5" hidden="1" x14ac:dyDescent="0.3">
      <c r="A402" s="20" t="s">
        <v>313</v>
      </c>
      <c r="B402" s="21" t="s">
        <v>534</v>
      </c>
      <c r="C402" s="37">
        <v>1800000</v>
      </c>
      <c r="D402" s="37">
        <v>431000</v>
      </c>
      <c r="E402" s="37">
        <v>431000</v>
      </c>
    </row>
    <row r="403" spans="1:5" s="22" customFormat="1" ht="56.25" hidden="1" x14ac:dyDescent="0.3">
      <c r="A403" s="20" t="s">
        <v>535</v>
      </c>
      <c r="B403" s="21" t="s">
        <v>536</v>
      </c>
      <c r="C403" s="37">
        <v>345000</v>
      </c>
      <c r="D403" s="37">
        <v>345000</v>
      </c>
      <c r="E403" s="37">
        <v>345000</v>
      </c>
    </row>
    <row r="404" spans="1:5" ht="64.5" customHeight="1" x14ac:dyDescent="0.3">
      <c r="A404" s="10" t="s">
        <v>537</v>
      </c>
      <c r="B404" s="6" t="s">
        <v>538</v>
      </c>
      <c r="C404" s="11">
        <f t="shared" ref="C404:E404" si="192">SUM(C405,C408)</f>
        <v>994000</v>
      </c>
      <c r="D404" s="11">
        <f t="shared" si="192"/>
        <v>992000</v>
      </c>
      <c r="E404" s="11">
        <f t="shared" si="192"/>
        <v>992000</v>
      </c>
    </row>
    <row r="405" spans="1:5" ht="85.5" customHeight="1" x14ac:dyDescent="0.3">
      <c r="A405" s="10" t="s">
        <v>539</v>
      </c>
      <c r="B405" s="6" t="s">
        <v>540</v>
      </c>
      <c r="C405" s="11">
        <f>SUM(C406,C407)</f>
        <v>688000</v>
      </c>
      <c r="D405" s="11">
        <f t="shared" ref="D405:E405" si="193">SUM(D406,D407)</f>
        <v>686000</v>
      </c>
      <c r="E405" s="11">
        <f t="shared" si="193"/>
        <v>686000</v>
      </c>
    </row>
    <row r="406" spans="1:5" s="22" customFormat="1" ht="37.5" hidden="1" x14ac:dyDescent="0.3">
      <c r="A406" s="20" t="s">
        <v>317</v>
      </c>
      <c r="B406" s="21" t="s">
        <v>541</v>
      </c>
      <c r="C406" s="37">
        <v>686000</v>
      </c>
      <c r="D406" s="37">
        <v>686000</v>
      </c>
      <c r="E406" s="37">
        <v>686000</v>
      </c>
    </row>
    <row r="407" spans="1:5" s="22" customFormat="1" ht="37.5" hidden="1" x14ac:dyDescent="0.3">
      <c r="A407" s="20" t="s">
        <v>313</v>
      </c>
      <c r="B407" s="21" t="s">
        <v>1169</v>
      </c>
      <c r="C407" s="37">
        <v>2000</v>
      </c>
      <c r="D407" s="37">
        <v>0</v>
      </c>
      <c r="E407" s="37">
        <v>0</v>
      </c>
    </row>
    <row r="408" spans="1:5" s="41" customFormat="1" ht="75" customHeight="1" x14ac:dyDescent="0.3">
      <c r="A408" s="10" t="s">
        <v>542</v>
      </c>
      <c r="B408" s="6" t="s">
        <v>543</v>
      </c>
      <c r="C408" s="11">
        <f t="shared" ref="C408:E408" si="194">SUM(C409)</f>
        <v>306000</v>
      </c>
      <c r="D408" s="11">
        <f t="shared" si="194"/>
        <v>306000</v>
      </c>
      <c r="E408" s="11">
        <f t="shared" si="194"/>
        <v>306000</v>
      </c>
    </row>
    <row r="409" spans="1:5" s="22" customFormat="1" ht="37.5" hidden="1" x14ac:dyDescent="0.3">
      <c r="A409" s="20" t="s">
        <v>317</v>
      </c>
      <c r="B409" s="21" t="s">
        <v>544</v>
      </c>
      <c r="C409" s="37">
        <v>306000</v>
      </c>
      <c r="D409" s="37">
        <v>306000</v>
      </c>
      <c r="E409" s="37">
        <v>306000</v>
      </c>
    </row>
    <row r="410" spans="1:5" s="35" customFormat="1" ht="152.25" customHeight="1" x14ac:dyDescent="0.3">
      <c r="A410" s="10" t="s">
        <v>545</v>
      </c>
      <c r="B410" s="6" t="s">
        <v>546</v>
      </c>
      <c r="C410" s="11">
        <f>SUM(C422,C411)</f>
        <v>9156810</v>
      </c>
      <c r="D410" s="11">
        <f t="shared" ref="D410:E410" si="195">SUM(D422,D411)</f>
        <v>10910000</v>
      </c>
      <c r="E410" s="11">
        <f t="shared" si="195"/>
        <v>15099000</v>
      </c>
    </row>
    <row r="411" spans="1:5" s="35" customFormat="1" ht="79.5" customHeight="1" x14ac:dyDescent="0.3">
      <c r="A411" s="10" t="s">
        <v>959</v>
      </c>
      <c r="B411" s="6" t="s">
        <v>962</v>
      </c>
      <c r="C411" s="11">
        <f>C412</f>
        <v>2126810</v>
      </c>
      <c r="D411" s="11">
        <f t="shared" ref="D411:E411" si="196">D412</f>
        <v>1899000</v>
      </c>
      <c r="E411" s="11">
        <f t="shared" si="196"/>
        <v>3224000</v>
      </c>
    </row>
    <row r="412" spans="1:5" s="35" customFormat="1" ht="99" customHeight="1" x14ac:dyDescent="0.3">
      <c r="A412" s="10" t="s">
        <v>960</v>
      </c>
      <c r="B412" s="6" t="s">
        <v>963</v>
      </c>
      <c r="C412" s="11">
        <f>SUM(C413:C421)</f>
        <v>2126810</v>
      </c>
      <c r="D412" s="11">
        <f t="shared" ref="D412:E412" si="197">SUM(D413:D421)</f>
        <v>1899000</v>
      </c>
      <c r="E412" s="11">
        <f t="shared" si="197"/>
        <v>3224000</v>
      </c>
    </row>
    <row r="413" spans="1:5" s="22" customFormat="1" ht="22.5" hidden="1" customHeight="1" x14ac:dyDescent="0.3">
      <c r="A413" s="22" t="s">
        <v>250</v>
      </c>
      <c r="B413" s="28" t="s">
        <v>964</v>
      </c>
      <c r="C413" s="27">
        <v>1000</v>
      </c>
      <c r="D413" s="27">
        <v>1000</v>
      </c>
      <c r="E413" s="27">
        <v>1000</v>
      </c>
    </row>
    <row r="414" spans="1:5" s="22" customFormat="1" ht="37.5" hidden="1" x14ac:dyDescent="0.3">
      <c r="A414" s="20" t="s">
        <v>1158</v>
      </c>
      <c r="B414" s="21" t="s">
        <v>965</v>
      </c>
      <c r="C414" s="27">
        <v>2000</v>
      </c>
      <c r="D414" s="27">
        <v>2000</v>
      </c>
      <c r="E414" s="27">
        <v>3000</v>
      </c>
    </row>
    <row r="415" spans="1:5" s="22" customFormat="1" ht="31.5" hidden="1" x14ac:dyDescent="0.3">
      <c r="A415" s="20" t="s">
        <v>252</v>
      </c>
      <c r="B415" s="21" t="s">
        <v>966</v>
      </c>
      <c r="C415" s="27">
        <v>96810</v>
      </c>
      <c r="D415" s="27">
        <v>27000</v>
      </c>
      <c r="E415" s="27">
        <v>28000</v>
      </c>
    </row>
    <row r="416" spans="1:5" s="22" customFormat="1" ht="31.5" hidden="1" x14ac:dyDescent="0.3">
      <c r="A416" s="20" t="s">
        <v>254</v>
      </c>
      <c r="B416" s="21" t="s">
        <v>967</v>
      </c>
      <c r="C416" s="27">
        <v>191000</v>
      </c>
      <c r="D416" s="27">
        <v>254000</v>
      </c>
      <c r="E416" s="27">
        <v>327000</v>
      </c>
    </row>
    <row r="417" spans="1:5" s="22" customFormat="1" ht="31.5" hidden="1" x14ac:dyDescent="0.3">
      <c r="A417" s="20" t="s">
        <v>961</v>
      </c>
      <c r="B417" s="21" t="s">
        <v>968</v>
      </c>
      <c r="C417" s="27">
        <v>0</v>
      </c>
      <c r="D417" s="27">
        <v>0</v>
      </c>
      <c r="E417" s="27">
        <v>1000</v>
      </c>
    </row>
    <row r="418" spans="1:5" s="22" customFormat="1" ht="37.5" hidden="1" x14ac:dyDescent="0.3">
      <c r="A418" s="20" t="s">
        <v>920</v>
      </c>
      <c r="B418" s="21" t="s">
        <v>969</v>
      </c>
      <c r="C418" s="27">
        <v>14000</v>
      </c>
      <c r="D418" s="27">
        <v>19000</v>
      </c>
      <c r="E418" s="27">
        <v>16000</v>
      </c>
    </row>
    <row r="419" spans="1:5" s="22" customFormat="1" ht="37.5" hidden="1" x14ac:dyDescent="0.3">
      <c r="A419" s="20" t="s">
        <v>155</v>
      </c>
      <c r="B419" s="21" t="s">
        <v>970</v>
      </c>
      <c r="C419" s="27">
        <v>13000</v>
      </c>
      <c r="D419" s="27">
        <v>15000</v>
      </c>
      <c r="E419" s="27">
        <v>20000</v>
      </c>
    </row>
    <row r="420" spans="1:5" s="22" customFormat="1" ht="37.5" hidden="1" x14ac:dyDescent="0.3">
      <c r="A420" s="20" t="s">
        <v>155</v>
      </c>
      <c r="B420" s="21" t="s">
        <v>970</v>
      </c>
      <c r="C420" s="27">
        <v>1569000</v>
      </c>
      <c r="D420" s="27">
        <v>1300000</v>
      </c>
      <c r="E420" s="27">
        <v>1474000</v>
      </c>
    </row>
    <row r="421" spans="1:5" s="22" customFormat="1" ht="37.5" hidden="1" x14ac:dyDescent="0.3">
      <c r="A421" s="20" t="s">
        <v>182</v>
      </c>
      <c r="B421" s="21" t="s">
        <v>971</v>
      </c>
      <c r="C421" s="27">
        <v>240000</v>
      </c>
      <c r="D421" s="27">
        <v>281000</v>
      </c>
      <c r="E421" s="27">
        <v>1354000</v>
      </c>
    </row>
    <row r="422" spans="1:5" s="35" customFormat="1" ht="119.25" customHeight="1" x14ac:dyDescent="0.3">
      <c r="A422" s="10" t="s">
        <v>547</v>
      </c>
      <c r="B422" s="6" t="s">
        <v>548</v>
      </c>
      <c r="C422" s="11">
        <f t="shared" ref="C422:E422" si="198">SUM(C423)</f>
        <v>7030000</v>
      </c>
      <c r="D422" s="11">
        <f t="shared" si="198"/>
        <v>9011000</v>
      </c>
      <c r="E422" s="11">
        <f t="shared" si="198"/>
        <v>11875000</v>
      </c>
    </row>
    <row r="423" spans="1:5" s="35" customFormat="1" ht="101.25" customHeight="1" x14ac:dyDescent="0.3">
      <c r="A423" s="10" t="s">
        <v>549</v>
      </c>
      <c r="B423" s="6" t="s">
        <v>550</v>
      </c>
      <c r="C423" s="11">
        <f>SUM(C424,C426,C428,C432)</f>
        <v>7030000</v>
      </c>
      <c r="D423" s="11">
        <f t="shared" ref="D423:E423" si="199">SUM(D424,D426,D428,D432)</f>
        <v>9011000</v>
      </c>
      <c r="E423" s="11">
        <f t="shared" si="199"/>
        <v>11875000</v>
      </c>
    </row>
    <row r="424" spans="1:5" ht="138.75" customHeight="1" x14ac:dyDescent="0.3">
      <c r="A424" s="10" t="s">
        <v>551</v>
      </c>
      <c r="B424" s="6" t="s">
        <v>552</v>
      </c>
      <c r="C424" s="11">
        <f t="shared" ref="C424:E424" si="200">SUM(C425)</f>
        <v>7000</v>
      </c>
      <c r="D424" s="11">
        <f t="shared" si="200"/>
        <v>9000</v>
      </c>
      <c r="E424" s="11">
        <f t="shared" si="200"/>
        <v>7000</v>
      </c>
    </row>
    <row r="425" spans="1:5" s="22" customFormat="1" ht="45.75" hidden="1" customHeight="1" x14ac:dyDescent="0.3">
      <c r="A425" s="20" t="s">
        <v>134</v>
      </c>
      <c r="B425" s="21" t="s">
        <v>553</v>
      </c>
      <c r="C425" s="37">
        <v>7000</v>
      </c>
      <c r="D425" s="37">
        <v>9000</v>
      </c>
      <c r="E425" s="37">
        <v>7000</v>
      </c>
    </row>
    <row r="426" spans="1:5" ht="159.75" customHeight="1" x14ac:dyDescent="0.3">
      <c r="A426" s="10" t="s">
        <v>554</v>
      </c>
      <c r="B426" s="6" t="s">
        <v>555</v>
      </c>
      <c r="C426" s="11">
        <f t="shared" ref="C426:E426" si="201">SUM(C427)</f>
        <v>164000</v>
      </c>
      <c r="D426" s="11">
        <f t="shared" si="201"/>
        <v>219000</v>
      </c>
      <c r="E426" s="11">
        <f t="shared" si="201"/>
        <v>280000</v>
      </c>
    </row>
    <row r="427" spans="1:5" s="22" customFormat="1" ht="38.25" hidden="1" customHeight="1" x14ac:dyDescent="0.3">
      <c r="A427" s="20" t="s">
        <v>134</v>
      </c>
      <c r="B427" s="21" t="s">
        <v>556</v>
      </c>
      <c r="C427" s="37">
        <v>164000</v>
      </c>
      <c r="D427" s="37">
        <v>219000</v>
      </c>
      <c r="E427" s="37">
        <v>280000</v>
      </c>
    </row>
    <row r="428" spans="1:5" s="22" customFormat="1" ht="135" customHeight="1" x14ac:dyDescent="0.3">
      <c r="A428" s="10" t="s">
        <v>557</v>
      </c>
      <c r="B428" s="64" t="s">
        <v>558</v>
      </c>
      <c r="C428" s="11">
        <f>SUM(C429:C431)</f>
        <v>5536000</v>
      </c>
      <c r="D428" s="11">
        <f>SUM(D429:D431)</f>
        <v>8162000</v>
      </c>
      <c r="E428" s="11">
        <f>SUM(E429:E431)</f>
        <v>10865000</v>
      </c>
    </row>
    <row r="429" spans="1:5" s="22" customFormat="1" ht="37.5" hidden="1" x14ac:dyDescent="0.3">
      <c r="A429" s="20" t="s">
        <v>1158</v>
      </c>
      <c r="B429" s="42" t="s">
        <v>559</v>
      </c>
      <c r="C429" s="37">
        <v>1846000</v>
      </c>
      <c r="D429" s="37">
        <v>4462000</v>
      </c>
      <c r="E429" s="37">
        <v>6065000</v>
      </c>
    </row>
    <row r="430" spans="1:5" s="22" customFormat="1" ht="37.5" hidden="1" x14ac:dyDescent="0.3">
      <c r="A430" s="20" t="s">
        <v>155</v>
      </c>
      <c r="B430" s="42" t="s">
        <v>560</v>
      </c>
      <c r="C430" s="37">
        <v>3400000</v>
      </c>
      <c r="D430" s="37">
        <v>3700000</v>
      </c>
      <c r="E430" s="37">
        <v>4800000</v>
      </c>
    </row>
    <row r="431" spans="1:5" s="22" customFormat="1" ht="37.5" hidden="1" x14ac:dyDescent="0.3">
      <c r="A431" s="20" t="s">
        <v>182</v>
      </c>
      <c r="B431" s="42" t="s">
        <v>561</v>
      </c>
      <c r="C431" s="37">
        <v>290000</v>
      </c>
      <c r="D431" s="37">
        <v>0</v>
      </c>
      <c r="E431" s="37">
        <v>0</v>
      </c>
    </row>
    <row r="432" spans="1:5" s="129" customFormat="1" ht="97.5" customHeight="1" x14ac:dyDescent="0.3">
      <c r="A432" s="67" t="s">
        <v>972</v>
      </c>
      <c r="B432" s="64" t="s">
        <v>980</v>
      </c>
      <c r="C432" s="69">
        <f>SUM(C433:C438)</f>
        <v>1323000</v>
      </c>
      <c r="D432" s="69">
        <f t="shared" ref="D432:E432" si="202">SUM(D433:D438)</f>
        <v>621000</v>
      </c>
      <c r="E432" s="69">
        <f t="shared" si="202"/>
        <v>723000</v>
      </c>
    </row>
    <row r="433" spans="1:5" s="22" customFormat="1" hidden="1" x14ac:dyDescent="0.3">
      <c r="A433" s="20" t="s">
        <v>973</v>
      </c>
      <c r="B433" s="42" t="s">
        <v>974</v>
      </c>
      <c r="C433" s="37">
        <v>1000</v>
      </c>
      <c r="D433" s="37">
        <v>2000</v>
      </c>
      <c r="E433" s="37">
        <v>1000</v>
      </c>
    </row>
    <row r="434" spans="1:5" s="22" customFormat="1" hidden="1" x14ac:dyDescent="0.3">
      <c r="A434" s="20" t="s">
        <v>254</v>
      </c>
      <c r="B434" s="42" t="s">
        <v>975</v>
      </c>
      <c r="C434" s="37">
        <v>3000</v>
      </c>
      <c r="D434" s="37">
        <v>4000</v>
      </c>
      <c r="E434" s="37">
        <v>5000</v>
      </c>
    </row>
    <row r="435" spans="1:5" s="22" customFormat="1" ht="37.5" hidden="1" x14ac:dyDescent="0.3">
      <c r="A435" s="20" t="s">
        <v>268</v>
      </c>
      <c r="B435" s="42" t="s">
        <v>976</v>
      </c>
      <c r="C435" s="37">
        <v>4000</v>
      </c>
      <c r="D435" s="37">
        <v>4000</v>
      </c>
      <c r="E435" s="37">
        <v>4000</v>
      </c>
    </row>
    <row r="436" spans="1:5" s="22" customFormat="1" ht="37.5" hidden="1" x14ac:dyDescent="0.3">
      <c r="A436" s="20" t="s">
        <v>920</v>
      </c>
      <c r="B436" s="42" t="s">
        <v>977</v>
      </c>
      <c r="C436" s="37">
        <v>1000</v>
      </c>
      <c r="D436" s="37">
        <v>0</v>
      </c>
      <c r="E436" s="37">
        <v>0</v>
      </c>
    </row>
    <row r="437" spans="1:5" s="22" customFormat="1" ht="37.5" hidden="1" x14ac:dyDescent="0.3">
      <c r="A437" s="20" t="s">
        <v>155</v>
      </c>
      <c r="B437" s="42" t="s">
        <v>978</v>
      </c>
      <c r="C437" s="37">
        <v>339000</v>
      </c>
      <c r="D437" s="37">
        <v>260000</v>
      </c>
      <c r="E437" s="37">
        <v>260000</v>
      </c>
    </row>
    <row r="438" spans="1:5" s="22" customFormat="1" ht="37.5" hidden="1" x14ac:dyDescent="0.3">
      <c r="A438" s="20" t="s">
        <v>182</v>
      </c>
      <c r="B438" s="42" t="s">
        <v>979</v>
      </c>
      <c r="C438" s="37">
        <v>975000</v>
      </c>
      <c r="D438" s="37">
        <v>351000</v>
      </c>
      <c r="E438" s="37">
        <v>453000</v>
      </c>
    </row>
    <row r="439" spans="1:5" s="35" customFormat="1" ht="26.25" customHeight="1" x14ac:dyDescent="0.3">
      <c r="A439" s="10" t="s">
        <v>562</v>
      </c>
      <c r="B439" s="6" t="s">
        <v>563</v>
      </c>
      <c r="C439" s="11">
        <f>SUM(C451,C440,C445,C448)</f>
        <v>5409100</v>
      </c>
      <c r="D439" s="11">
        <f t="shared" ref="D439:E439" si="203">SUM(D451,D440,D445,D448)</f>
        <v>2864000</v>
      </c>
      <c r="E439" s="11">
        <f t="shared" si="203"/>
        <v>3784000</v>
      </c>
    </row>
    <row r="440" spans="1:5" s="35" customFormat="1" ht="128.25" customHeight="1" x14ac:dyDescent="0.3">
      <c r="A440" s="10" t="s">
        <v>981</v>
      </c>
      <c r="B440" s="6" t="s">
        <v>995</v>
      </c>
      <c r="C440" s="11">
        <f>C443+C441</f>
        <v>276100</v>
      </c>
      <c r="D440" s="11">
        <f t="shared" ref="D440:E440" si="204">D443+D441</f>
        <v>0</v>
      </c>
      <c r="E440" s="11">
        <f t="shared" si="204"/>
        <v>0</v>
      </c>
    </row>
    <row r="441" spans="1:5" s="35" customFormat="1" ht="56.25" x14ac:dyDescent="0.3">
      <c r="A441" s="10" t="s">
        <v>1160</v>
      </c>
      <c r="B441" s="6" t="s">
        <v>1162</v>
      </c>
      <c r="C441" s="11">
        <f>C442</f>
        <v>125100</v>
      </c>
      <c r="D441" s="11">
        <f t="shared" ref="D441:E441" si="205">D442</f>
        <v>0</v>
      </c>
      <c r="E441" s="11">
        <f t="shared" si="205"/>
        <v>0</v>
      </c>
    </row>
    <row r="442" spans="1:5" s="22" customFormat="1" ht="31.5" hidden="1" x14ac:dyDescent="0.3">
      <c r="A442" s="20" t="s">
        <v>252</v>
      </c>
      <c r="B442" s="130" t="s">
        <v>1161</v>
      </c>
      <c r="C442" s="27">
        <v>125100</v>
      </c>
      <c r="D442" s="27">
        <v>0</v>
      </c>
      <c r="E442" s="27">
        <v>0</v>
      </c>
    </row>
    <row r="443" spans="1:5" s="35" customFormat="1" ht="80.25" customHeight="1" x14ac:dyDescent="0.3">
      <c r="A443" s="10" t="s">
        <v>982</v>
      </c>
      <c r="B443" s="6" t="s">
        <v>983</v>
      </c>
      <c r="C443" s="11">
        <f>C444</f>
        <v>151000</v>
      </c>
      <c r="D443" s="11">
        <f t="shared" ref="D443:E443" si="206">D444</f>
        <v>0</v>
      </c>
      <c r="E443" s="11">
        <f t="shared" si="206"/>
        <v>0</v>
      </c>
    </row>
    <row r="444" spans="1:5" s="22" customFormat="1" ht="26.25" hidden="1" customHeight="1" x14ac:dyDescent="0.3">
      <c r="A444" s="20" t="s">
        <v>250</v>
      </c>
      <c r="B444" s="21" t="s">
        <v>984</v>
      </c>
      <c r="C444" s="27">
        <v>151000</v>
      </c>
      <c r="D444" s="27">
        <v>0</v>
      </c>
      <c r="E444" s="27">
        <v>0</v>
      </c>
    </row>
    <row r="445" spans="1:5" s="129" customFormat="1" ht="40.5" customHeight="1" x14ac:dyDescent="0.3">
      <c r="A445" s="67" t="s">
        <v>988</v>
      </c>
      <c r="B445" s="68" t="s">
        <v>989</v>
      </c>
      <c r="C445" s="123">
        <f>C446</f>
        <v>0</v>
      </c>
      <c r="D445" s="123">
        <f t="shared" ref="D445:E445" si="207">D446</f>
        <v>0</v>
      </c>
      <c r="E445" s="123">
        <f t="shared" si="207"/>
        <v>1420000</v>
      </c>
    </row>
    <row r="446" spans="1:5" s="35" customFormat="1" ht="198" customHeight="1" x14ac:dyDescent="0.3">
      <c r="A446" s="10" t="s">
        <v>985</v>
      </c>
      <c r="B446" s="6" t="s">
        <v>986</v>
      </c>
      <c r="C446" s="11">
        <f>C447</f>
        <v>0</v>
      </c>
      <c r="D446" s="11">
        <f t="shared" ref="D446:E446" si="208">D447</f>
        <v>0</v>
      </c>
      <c r="E446" s="11">
        <f t="shared" si="208"/>
        <v>1420000</v>
      </c>
    </row>
    <row r="447" spans="1:5" s="22" customFormat="1" ht="26.25" hidden="1" customHeight="1" x14ac:dyDescent="0.3">
      <c r="A447" s="20" t="s">
        <v>250</v>
      </c>
      <c r="B447" s="21" t="s">
        <v>987</v>
      </c>
      <c r="C447" s="27">
        <v>0</v>
      </c>
      <c r="D447" s="27">
        <v>0</v>
      </c>
      <c r="E447" s="27">
        <v>1420000</v>
      </c>
    </row>
    <row r="448" spans="1:5" s="35" customFormat="1" ht="63" customHeight="1" x14ac:dyDescent="0.3">
      <c r="A448" s="10" t="s">
        <v>990</v>
      </c>
      <c r="B448" s="6" t="s">
        <v>992</v>
      </c>
      <c r="C448" s="11">
        <f>C449</f>
        <v>132000</v>
      </c>
      <c r="D448" s="11">
        <f t="shared" ref="D448:E448" si="209">D449</f>
        <v>133000</v>
      </c>
      <c r="E448" s="11">
        <f t="shared" si="209"/>
        <v>133000</v>
      </c>
    </row>
    <row r="449" spans="1:5" s="35" customFormat="1" ht="79.5" customHeight="1" x14ac:dyDescent="0.3">
      <c r="A449" s="10" t="s">
        <v>991</v>
      </c>
      <c r="B449" s="6" t="s">
        <v>993</v>
      </c>
      <c r="C449" s="11">
        <f>C450</f>
        <v>132000</v>
      </c>
      <c r="D449" s="11">
        <f t="shared" ref="D449:E449" si="210">D450</f>
        <v>133000</v>
      </c>
      <c r="E449" s="11">
        <f t="shared" si="210"/>
        <v>133000</v>
      </c>
    </row>
    <row r="450" spans="1:5" s="22" customFormat="1" ht="36.75" hidden="1" customHeight="1" x14ac:dyDescent="0.3">
      <c r="A450" s="20" t="s">
        <v>155</v>
      </c>
      <c r="B450" s="130" t="s">
        <v>994</v>
      </c>
      <c r="C450" s="27">
        <v>132000</v>
      </c>
      <c r="D450" s="27">
        <v>133000</v>
      </c>
      <c r="E450" s="27">
        <v>133000</v>
      </c>
    </row>
    <row r="451" spans="1:5" ht="93.75" customHeight="1" x14ac:dyDescent="0.3">
      <c r="A451" s="10" t="s">
        <v>564</v>
      </c>
      <c r="B451" s="6" t="s">
        <v>565</v>
      </c>
      <c r="C451" s="11">
        <f>SUM(C452,C458)</f>
        <v>5001000</v>
      </c>
      <c r="D451" s="11">
        <f>SUM(D452,D458)</f>
        <v>2731000</v>
      </c>
      <c r="E451" s="11">
        <f>SUM(E452,E458)</f>
        <v>2231000</v>
      </c>
    </row>
    <row r="452" spans="1:5" ht="81.75" customHeight="1" x14ac:dyDescent="0.3">
      <c r="A452" s="10" t="s">
        <v>566</v>
      </c>
      <c r="B452" s="6" t="s">
        <v>567</v>
      </c>
      <c r="C452" s="11">
        <f>SUM(C453)</f>
        <v>5001000</v>
      </c>
      <c r="D452" s="11">
        <f t="shared" ref="D452:E452" si="211">SUM(D453)</f>
        <v>2731000</v>
      </c>
      <c r="E452" s="11">
        <f t="shared" si="211"/>
        <v>2231000</v>
      </c>
    </row>
    <row r="453" spans="1:5" ht="175.5" customHeight="1" x14ac:dyDescent="0.3">
      <c r="A453" s="10" t="s">
        <v>568</v>
      </c>
      <c r="B453" s="6" t="s">
        <v>569</v>
      </c>
      <c r="C453" s="11">
        <f>SUM(C454:C457)</f>
        <v>5001000</v>
      </c>
      <c r="D453" s="11">
        <f t="shared" ref="D453:E453" si="212">SUM(D454:D457)</f>
        <v>2731000</v>
      </c>
      <c r="E453" s="11">
        <f t="shared" si="212"/>
        <v>2231000</v>
      </c>
    </row>
    <row r="454" spans="1:5" s="22" customFormat="1" ht="37.5" hidden="1" x14ac:dyDescent="0.3">
      <c r="A454" s="20" t="s">
        <v>1158</v>
      </c>
      <c r="B454" s="21" t="s">
        <v>996</v>
      </c>
      <c r="C454" s="27">
        <v>1000000</v>
      </c>
      <c r="D454" s="27">
        <v>1231000</v>
      </c>
      <c r="E454" s="27">
        <v>1231000</v>
      </c>
    </row>
    <row r="455" spans="1:5" s="22" customFormat="1" ht="37.5" hidden="1" x14ac:dyDescent="0.3">
      <c r="A455" s="20" t="s">
        <v>15</v>
      </c>
      <c r="B455" s="21" t="s">
        <v>570</v>
      </c>
      <c r="C455" s="27">
        <v>1000</v>
      </c>
      <c r="D455" s="27">
        <v>0</v>
      </c>
      <c r="E455" s="27">
        <v>0</v>
      </c>
    </row>
    <row r="456" spans="1:5" s="22" customFormat="1" ht="37.5" hidden="1" x14ac:dyDescent="0.3">
      <c r="A456" s="20" t="s">
        <v>571</v>
      </c>
      <c r="B456" s="21" t="s">
        <v>572</v>
      </c>
      <c r="C456" s="37">
        <v>2000000</v>
      </c>
      <c r="D456" s="37">
        <v>1500000</v>
      </c>
      <c r="E456" s="37">
        <v>1000000</v>
      </c>
    </row>
    <row r="457" spans="1:5" s="22" customFormat="1" ht="37.5" hidden="1" x14ac:dyDescent="0.3">
      <c r="A457" s="20" t="s">
        <v>573</v>
      </c>
      <c r="B457" s="21" t="s">
        <v>572</v>
      </c>
      <c r="C457" s="37">
        <v>2000000</v>
      </c>
      <c r="D457" s="37">
        <v>0</v>
      </c>
      <c r="E457" s="37">
        <v>0</v>
      </c>
    </row>
    <row r="458" spans="1:5" ht="93.75" hidden="1" x14ac:dyDescent="0.3">
      <c r="A458" s="10" t="s">
        <v>574</v>
      </c>
      <c r="B458" s="6" t="s">
        <v>575</v>
      </c>
      <c r="C458" s="11">
        <f t="shared" ref="C458:E458" si="213">SUM(C459)</f>
        <v>0</v>
      </c>
      <c r="D458" s="11">
        <f t="shared" si="213"/>
        <v>0</v>
      </c>
      <c r="E458" s="11">
        <f t="shared" si="213"/>
        <v>0</v>
      </c>
    </row>
    <row r="459" spans="1:5" s="22" customFormat="1" ht="37.5" hidden="1" x14ac:dyDescent="0.3">
      <c r="A459" s="20" t="s">
        <v>15</v>
      </c>
      <c r="B459" s="21" t="s">
        <v>576</v>
      </c>
      <c r="C459" s="37">
        <v>0</v>
      </c>
      <c r="D459" s="37">
        <v>0</v>
      </c>
      <c r="E459" s="37">
        <v>0</v>
      </c>
    </row>
    <row r="460" spans="1:5" x14ac:dyDescent="0.3">
      <c r="A460" s="10" t="s">
        <v>577</v>
      </c>
      <c r="B460" s="6" t="s">
        <v>578</v>
      </c>
      <c r="C460" s="11">
        <f>SUM(C464+C461)</f>
        <v>10036670</v>
      </c>
      <c r="D460" s="11">
        <f t="shared" ref="D460:E460" si="214">SUM(D464+D461)</f>
        <v>4953000</v>
      </c>
      <c r="E460" s="11">
        <f t="shared" si="214"/>
        <v>5223000</v>
      </c>
    </row>
    <row r="461" spans="1:5" ht="137.25" customHeight="1" x14ac:dyDescent="0.3">
      <c r="A461" s="10" t="s">
        <v>874</v>
      </c>
      <c r="B461" s="6" t="s">
        <v>878</v>
      </c>
      <c r="C461" s="11">
        <f>SUM(C462:C463)</f>
        <v>8855670</v>
      </c>
      <c r="D461" s="11">
        <f t="shared" ref="D461:E461" si="215">SUM(D462:D463)</f>
        <v>3709000</v>
      </c>
      <c r="E461" s="11">
        <f t="shared" si="215"/>
        <v>3919000</v>
      </c>
    </row>
    <row r="462" spans="1:5" ht="31.5" hidden="1" x14ac:dyDescent="0.3">
      <c r="A462" s="20" t="s">
        <v>252</v>
      </c>
      <c r="B462" s="21" t="s">
        <v>875</v>
      </c>
      <c r="C462" s="29">
        <v>6895670</v>
      </c>
      <c r="D462" s="29">
        <v>1247000</v>
      </c>
      <c r="E462" s="29">
        <v>1056000</v>
      </c>
    </row>
    <row r="463" spans="1:5" ht="31.5" hidden="1" x14ac:dyDescent="0.3">
      <c r="A463" s="20" t="s">
        <v>254</v>
      </c>
      <c r="B463" s="21" t="s">
        <v>876</v>
      </c>
      <c r="C463" s="29">
        <v>1960000</v>
      </c>
      <c r="D463" s="29">
        <v>2462000</v>
      </c>
      <c r="E463" s="29">
        <v>2863000</v>
      </c>
    </row>
    <row r="464" spans="1:5" ht="36.75" customHeight="1" x14ac:dyDescent="0.3">
      <c r="A464" s="10" t="s">
        <v>579</v>
      </c>
      <c r="B464" s="6" t="s">
        <v>580</v>
      </c>
      <c r="C464" s="11">
        <f t="shared" ref="C464:E465" si="216">SUM(C465)</f>
        <v>1181000</v>
      </c>
      <c r="D464" s="11">
        <f t="shared" si="216"/>
        <v>1244000</v>
      </c>
      <c r="E464" s="11">
        <f t="shared" si="216"/>
        <v>1304000</v>
      </c>
    </row>
    <row r="465" spans="1:5" ht="81.75" customHeight="1" x14ac:dyDescent="0.3">
      <c r="A465" s="10" t="s">
        <v>581</v>
      </c>
      <c r="B465" s="6" t="s">
        <v>582</v>
      </c>
      <c r="C465" s="11">
        <f t="shared" si="216"/>
        <v>1181000</v>
      </c>
      <c r="D465" s="11">
        <f t="shared" si="216"/>
        <v>1244000</v>
      </c>
      <c r="E465" s="11">
        <f t="shared" si="216"/>
        <v>1304000</v>
      </c>
    </row>
    <row r="466" spans="1:5" s="22" customFormat="1" ht="37.5" hidden="1" x14ac:dyDescent="0.3">
      <c r="A466" s="20" t="s">
        <v>155</v>
      </c>
      <c r="B466" s="21" t="s">
        <v>997</v>
      </c>
      <c r="C466" s="37">
        <v>1181000</v>
      </c>
      <c r="D466" s="37">
        <v>1244000</v>
      </c>
      <c r="E466" s="37">
        <v>1304000</v>
      </c>
    </row>
    <row r="467" spans="1:5" s="22" customFormat="1" ht="27" customHeight="1" x14ac:dyDescent="0.3">
      <c r="A467" s="10" t="s">
        <v>852</v>
      </c>
      <c r="B467" s="6" t="s">
        <v>855</v>
      </c>
      <c r="C467" s="39">
        <f>SUM(C468)</f>
        <v>3878317</v>
      </c>
      <c r="D467" s="39">
        <f t="shared" ref="D467:E467" si="217">SUM(D468)</f>
        <v>0</v>
      </c>
      <c r="E467" s="39">
        <f t="shared" si="217"/>
        <v>0</v>
      </c>
    </row>
    <row r="468" spans="1:5" s="22" customFormat="1" ht="20.25" customHeight="1" x14ac:dyDescent="0.3">
      <c r="A468" s="65" t="s">
        <v>853</v>
      </c>
      <c r="B468" s="6" t="s">
        <v>856</v>
      </c>
      <c r="C468" s="39">
        <f>SUM(C469)</f>
        <v>3878317</v>
      </c>
      <c r="D468" s="39">
        <f t="shared" ref="D468:E468" si="218">SUM(D469)</f>
        <v>0</v>
      </c>
      <c r="E468" s="39">
        <f t="shared" si="218"/>
        <v>0</v>
      </c>
    </row>
    <row r="469" spans="1:5" s="22" customFormat="1" ht="40.5" customHeight="1" x14ac:dyDescent="0.3">
      <c r="A469" s="10" t="s">
        <v>854</v>
      </c>
      <c r="B469" s="142" t="s">
        <v>857</v>
      </c>
      <c r="C469" s="39">
        <f>SUM(C470,C472,C474,C476,C478,C480,C482,C484,C486,C488,C490,C492,C494,C496,C498,C500,C502,C512,C514,C504,C506,C508,C510,C516)</f>
        <v>3878317</v>
      </c>
      <c r="D469" s="39">
        <f t="shared" ref="D469:E469" si="219">SUM(D470,D472,D474,D476,D478,D480,D482,D484,D486,D488,D490,D492,D494,D496,D498,D500,D502,D512,D514)</f>
        <v>0</v>
      </c>
      <c r="E469" s="39">
        <f t="shared" si="219"/>
        <v>0</v>
      </c>
    </row>
    <row r="470" spans="1:5" s="22" customFormat="1" ht="60" customHeight="1" x14ac:dyDescent="0.3">
      <c r="A470" s="10" t="s">
        <v>1059</v>
      </c>
      <c r="B470" s="142" t="s">
        <v>999</v>
      </c>
      <c r="C470" s="39">
        <f t="shared" ref="C470" si="220">SUM(C471)</f>
        <v>200000</v>
      </c>
      <c r="D470" s="39">
        <f t="shared" ref="D470" si="221">SUM(D471)</f>
        <v>0</v>
      </c>
      <c r="E470" s="39">
        <f t="shared" ref="E470" si="222">SUM(E471)</f>
        <v>0</v>
      </c>
    </row>
    <row r="471" spans="1:5" s="22" customFormat="1" ht="37.5" hidden="1" x14ac:dyDescent="0.3">
      <c r="A471" s="20" t="s">
        <v>155</v>
      </c>
      <c r="B471" s="21" t="s">
        <v>1000</v>
      </c>
      <c r="C471" s="37">
        <v>200000</v>
      </c>
      <c r="D471" s="37">
        <v>0</v>
      </c>
      <c r="E471" s="37">
        <v>0</v>
      </c>
    </row>
    <row r="472" spans="1:5" s="22" customFormat="1" ht="54.75" hidden="1" customHeight="1" x14ac:dyDescent="0.3">
      <c r="A472" s="66" t="s">
        <v>1060</v>
      </c>
      <c r="B472" s="142" t="s">
        <v>1001</v>
      </c>
      <c r="C472" s="39">
        <f t="shared" ref="C472" si="223">SUM(C473)</f>
        <v>0</v>
      </c>
      <c r="D472" s="39">
        <f t="shared" ref="D472" si="224">SUM(D473)</f>
        <v>0</v>
      </c>
      <c r="E472" s="39">
        <f t="shared" ref="E472" si="225">SUM(E473)</f>
        <v>0</v>
      </c>
    </row>
    <row r="473" spans="1:5" s="22" customFormat="1" ht="31.5" hidden="1" x14ac:dyDescent="0.3">
      <c r="A473" s="20" t="s">
        <v>254</v>
      </c>
      <c r="B473" s="21" t="s">
        <v>998</v>
      </c>
      <c r="C473" s="37">
        <v>0</v>
      </c>
      <c r="D473" s="37">
        <v>0</v>
      </c>
      <c r="E473" s="37">
        <v>0</v>
      </c>
    </row>
    <row r="474" spans="1:5" s="22" customFormat="1" ht="58.5" customHeight="1" x14ac:dyDescent="0.3">
      <c r="A474" s="10" t="s">
        <v>1061</v>
      </c>
      <c r="B474" s="142" t="s">
        <v>1002</v>
      </c>
      <c r="C474" s="39">
        <f t="shared" ref="C474" si="226">SUM(C475)</f>
        <v>112000</v>
      </c>
      <c r="D474" s="39">
        <f t="shared" ref="D474" si="227">SUM(D475)</f>
        <v>0</v>
      </c>
      <c r="E474" s="39">
        <f t="shared" ref="E474" si="228">SUM(E475)</f>
        <v>0</v>
      </c>
    </row>
    <row r="475" spans="1:5" s="22" customFormat="1" ht="31.5" hidden="1" x14ac:dyDescent="0.3">
      <c r="A475" s="20" t="s">
        <v>254</v>
      </c>
      <c r="B475" s="21" t="s">
        <v>1003</v>
      </c>
      <c r="C475" s="37">
        <v>112000</v>
      </c>
      <c r="D475" s="37">
        <v>0</v>
      </c>
      <c r="E475" s="37">
        <v>0</v>
      </c>
    </row>
    <row r="476" spans="1:5" s="22" customFormat="1" ht="78" hidden="1" customHeight="1" x14ac:dyDescent="0.3">
      <c r="A476" s="10" t="s">
        <v>1062</v>
      </c>
      <c r="B476" s="142" t="s">
        <v>1004</v>
      </c>
      <c r="C476" s="39">
        <f t="shared" ref="C476" si="229">SUM(C477)</f>
        <v>0</v>
      </c>
      <c r="D476" s="39">
        <f t="shared" ref="D476" si="230">SUM(D477)</f>
        <v>0</v>
      </c>
      <c r="E476" s="39">
        <f t="shared" ref="E476" si="231">SUM(E477)</f>
        <v>0</v>
      </c>
    </row>
    <row r="477" spans="1:5" s="22" customFormat="1" ht="37.5" hidden="1" x14ac:dyDescent="0.3">
      <c r="A477" s="20" t="s">
        <v>182</v>
      </c>
      <c r="B477" s="21" t="s">
        <v>1005</v>
      </c>
      <c r="C477" s="37">
        <v>0</v>
      </c>
      <c r="D477" s="37">
        <v>0</v>
      </c>
      <c r="E477" s="37">
        <v>0</v>
      </c>
    </row>
    <row r="478" spans="1:5" s="22" customFormat="1" ht="77.25" customHeight="1" x14ac:dyDescent="0.3">
      <c r="A478" s="10" t="s">
        <v>1063</v>
      </c>
      <c r="B478" s="142" t="s">
        <v>1006</v>
      </c>
      <c r="C478" s="39">
        <f t="shared" ref="C478" si="232">SUM(C479)</f>
        <v>190000</v>
      </c>
      <c r="D478" s="39">
        <f t="shared" ref="D478" si="233">SUM(D479)</f>
        <v>0</v>
      </c>
      <c r="E478" s="39">
        <f t="shared" ref="E478" si="234">SUM(E479)</f>
        <v>0</v>
      </c>
    </row>
    <row r="479" spans="1:5" s="22" customFormat="1" ht="37.5" hidden="1" x14ac:dyDescent="0.3">
      <c r="A479" s="48" t="s">
        <v>182</v>
      </c>
      <c r="B479" s="46" t="s">
        <v>1008</v>
      </c>
      <c r="C479" s="52">
        <v>190000</v>
      </c>
      <c r="D479" s="37">
        <f>D480</f>
        <v>0</v>
      </c>
      <c r="E479" s="37">
        <f>E480</f>
        <v>0</v>
      </c>
    </row>
    <row r="480" spans="1:5" s="22" customFormat="1" ht="81" customHeight="1" x14ac:dyDescent="0.3">
      <c r="A480" s="10" t="s">
        <v>1110</v>
      </c>
      <c r="B480" s="142" t="s">
        <v>1007</v>
      </c>
      <c r="C480" s="39">
        <f t="shared" ref="C480" si="235">SUM(C481)</f>
        <v>141000</v>
      </c>
      <c r="D480" s="39">
        <f t="shared" ref="D480" si="236">SUM(D481)</f>
        <v>0</v>
      </c>
      <c r="E480" s="39">
        <f t="shared" ref="E480" si="237">SUM(E481)</f>
        <v>0</v>
      </c>
    </row>
    <row r="481" spans="1:5" s="22" customFormat="1" ht="3" hidden="1" customHeight="1" x14ac:dyDescent="0.3">
      <c r="A481" s="48" t="s">
        <v>155</v>
      </c>
      <c r="B481" s="46" t="s">
        <v>1009</v>
      </c>
      <c r="C481" s="52">
        <v>141000</v>
      </c>
      <c r="D481" s="37">
        <v>0</v>
      </c>
      <c r="E481" s="37">
        <v>0</v>
      </c>
    </row>
    <row r="482" spans="1:5" s="22" customFormat="1" ht="76.5" customHeight="1" x14ac:dyDescent="0.3">
      <c r="A482" s="66" t="s">
        <v>1064</v>
      </c>
      <c r="B482" s="142" t="s">
        <v>1010</v>
      </c>
      <c r="C482" s="39">
        <f t="shared" ref="C482" si="238">SUM(C483)</f>
        <v>147000</v>
      </c>
      <c r="D482" s="39">
        <f t="shared" ref="D482" si="239">SUM(D483)</f>
        <v>0</v>
      </c>
      <c r="E482" s="39">
        <f t="shared" ref="E482" si="240">SUM(E483)</f>
        <v>0</v>
      </c>
    </row>
    <row r="483" spans="1:5" s="22" customFormat="1" ht="37.5" hidden="1" x14ac:dyDescent="0.3">
      <c r="A483" s="48" t="s">
        <v>155</v>
      </c>
      <c r="B483" s="46" t="s">
        <v>1011</v>
      </c>
      <c r="C483" s="52">
        <v>147000</v>
      </c>
      <c r="D483" s="37">
        <v>0</v>
      </c>
      <c r="E483" s="37">
        <v>0</v>
      </c>
    </row>
    <row r="484" spans="1:5" s="22" customFormat="1" ht="59.25" customHeight="1" x14ac:dyDescent="0.3">
      <c r="A484" s="10" t="s">
        <v>1065</v>
      </c>
      <c r="B484" s="142" t="s">
        <v>1012</v>
      </c>
      <c r="C484" s="39">
        <f t="shared" ref="C484" si="241">SUM(C485)</f>
        <v>191000</v>
      </c>
      <c r="D484" s="39">
        <f t="shared" ref="D484" si="242">SUM(D485)</f>
        <v>0</v>
      </c>
      <c r="E484" s="39">
        <f t="shared" ref="E484" si="243">SUM(E485)</f>
        <v>0</v>
      </c>
    </row>
    <row r="485" spans="1:5" s="22" customFormat="1" ht="37.5" hidden="1" x14ac:dyDescent="0.3">
      <c r="A485" s="48" t="s">
        <v>182</v>
      </c>
      <c r="B485" s="46" t="s">
        <v>1013</v>
      </c>
      <c r="C485" s="52">
        <v>191000</v>
      </c>
      <c r="D485" s="37">
        <v>0</v>
      </c>
      <c r="E485" s="37">
        <v>0</v>
      </c>
    </row>
    <row r="486" spans="1:5" s="129" customFormat="1" ht="76.5" customHeight="1" x14ac:dyDescent="0.3">
      <c r="A486" s="67" t="s">
        <v>1101</v>
      </c>
      <c r="B486" s="68" t="s">
        <v>1014</v>
      </c>
      <c r="C486" s="69">
        <f>C487</f>
        <v>200000</v>
      </c>
      <c r="D486" s="69">
        <f t="shared" ref="D486:E486" si="244">D487</f>
        <v>0</v>
      </c>
      <c r="E486" s="69">
        <f t="shared" si="244"/>
        <v>0</v>
      </c>
    </row>
    <row r="487" spans="1:5" s="22" customFormat="1" ht="37.5" hidden="1" x14ac:dyDescent="0.3">
      <c r="A487" s="48" t="s">
        <v>182</v>
      </c>
      <c r="B487" s="46" t="s">
        <v>1015</v>
      </c>
      <c r="C487" s="52">
        <v>200000</v>
      </c>
      <c r="D487" s="37">
        <v>0</v>
      </c>
      <c r="E487" s="37">
        <v>0</v>
      </c>
    </row>
    <row r="488" spans="1:5" s="129" customFormat="1" ht="115.5" hidden="1" customHeight="1" x14ac:dyDescent="0.3">
      <c r="A488" s="67" t="s">
        <v>1102</v>
      </c>
      <c r="B488" s="68" t="s">
        <v>1016</v>
      </c>
      <c r="C488" s="69">
        <f>C489</f>
        <v>0</v>
      </c>
      <c r="D488" s="69">
        <f t="shared" ref="D488:E488" si="245">D489</f>
        <v>0</v>
      </c>
      <c r="E488" s="69">
        <f t="shared" si="245"/>
        <v>0</v>
      </c>
    </row>
    <row r="489" spans="1:5" s="22" customFormat="1" ht="37.5" hidden="1" x14ac:dyDescent="0.3">
      <c r="A489" s="48" t="s">
        <v>182</v>
      </c>
      <c r="B489" s="46" t="s">
        <v>1017</v>
      </c>
      <c r="C489" s="52">
        <v>0</v>
      </c>
      <c r="D489" s="37">
        <v>0</v>
      </c>
      <c r="E489" s="37">
        <v>0</v>
      </c>
    </row>
    <row r="490" spans="1:5" s="129" customFormat="1" ht="65.25" customHeight="1" x14ac:dyDescent="0.3">
      <c r="A490" s="67" t="s">
        <v>1100</v>
      </c>
      <c r="B490" s="68" t="s">
        <v>1018</v>
      </c>
      <c r="C490" s="69">
        <f>C491</f>
        <v>200000</v>
      </c>
      <c r="D490" s="69">
        <f t="shared" ref="D490:E490" si="246">D491</f>
        <v>0</v>
      </c>
      <c r="E490" s="69">
        <f t="shared" si="246"/>
        <v>0</v>
      </c>
    </row>
    <row r="491" spans="1:5" s="38" customFormat="1" ht="37.5" hidden="1" x14ac:dyDescent="0.3">
      <c r="A491" s="48" t="s">
        <v>182</v>
      </c>
      <c r="B491" s="131" t="s">
        <v>1019</v>
      </c>
      <c r="C491" s="52">
        <v>200000</v>
      </c>
      <c r="D491" s="52">
        <v>0</v>
      </c>
      <c r="E491" s="52">
        <v>0</v>
      </c>
    </row>
    <row r="492" spans="1:5" s="129" customFormat="1" ht="121.5" hidden="1" customHeight="1" x14ac:dyDescent="0.3">
      <c r="A492" s="67" t="s">
        <v>1066</v>
      </c>
      <c r="B492" s="68" t="s">
        <v>1020</v>
      </c>
      <c r="C492" s="69">
        <f>C493</f>
        <v>0</v>
      </c>
      <c r="D492" s="69">
        <f t="shared" ref="D492:E492" si="247">D493</f>
        <v>0</v>
      </c>
      <c r="E492" s="69">
        <f t="shared" si="247"/>
        <v>0</v>
      </c>
    </row>
    <row r="493" spans="1:5" s="38" customFormat="1" ht="37.5" hidden="1" x14ac:dyDescent="0.3">
      <c r="A493" s="48" t="s">
        <v>182</v>
      </c>
      <c r="B493" s="131" t="s">
        <v>1021</v>
      </c>
      <c r="C493" s="52">
        <v>0</v>
      </c>
      <c r="D493" s="52">
        <v>0</v>
      </c>
      <c r="E493" s="52">
        <v>0</v>
      </c>
    </row>
    <row r="494" spans="1:5" s="129" customFormat="1" ht="100.5" hidden="1" customHeight="1" x14ac:dyDescent="0.3">
      <c r="A494" s="67" t="s">
        <v>1067</v>
      </c>
      <c r="B494" s="68" t="s">
        <v>1022</v>
      </c>
      <c r="C494" s="69">
        <f>C495</f>
        <v>0</v>
      </c>
      <c r="D494" s="69">
        <f t="shared" ref="D494:E494" si="248">D495</f>
        <v>0</v>
      </c>
      <c r="E494" s="69">
        <f t="shared" si="248"/>
        <v>0</v>
      </c>
    </row>
    <row r="495" spans="1:5" s="38" customFormat="1" ht="31.5" hidden="1" x14ac:dyDescent="0.3">
      <c r="A495" s="48" t="s">
        <v>254</v>
      </c>
      <c r="B495" s="131" t="s">
        <v>1023</v>
      </c>
      <c r="C495" s="52">
        <v>0</v>
      </c>
      <c r="D495" s="52">
        <v>0</v>
      </c>
      <c r="E495" s="52">
        <v>0</v>
      </c>
    </row>
    <row r="496" spans="1:5" s="129" customFormat="1" ht="79.5" customHeight="1" x14ac:dyDescent="0.3">
      <c r="A496" s="67" t="s">
        <v>1068</v>
      </c>
      <c r="B496" s="68" t="s">
        <v>1024</v>
      </c>
      <c r="C496" s="69">
        <f>C497</f>
        <v>250000</v>
      </c>
      <c r="D496" s="69">
        <f t="shared" ref="D496:E496" si="249">D497</f>
        <v>0</v>
      </c>
      <c r="E496" s="69">
        <f t="shared" si="249"/>
        <v>0</v>
      </c>
    </row>
    <row r="497" spans="1:5" s="38" customFormat="1" ht="37.5" hidden="1" x14ac:dyDescent="0.3">
      <c r="A497" s="48" t="s">
        <v>155</v>
      </c>
      <c r="B497" s="131" t="s">
        <v>1025</v>
      </c>
      <c r="C497" s="52">
        <v>250000</v>
      </c>
      <c r="D497" s="52">
        <v>0</v>
      </c>
      <c r="E497" s="52">
        <v>0</v>
      </c>
    </row>
    <row r="498" spans="1:5" s="129" customFormat="1" ht="77.25" customHeight="1" x14ac:dyDescent="0.3">
      <c r="A498" s="67" t="s">
        <v>1069</v>
      </c>
      <c r="B498" s="68" t="s">
        <v>1026</v>
      </c>
      <c r="C498" s="69">
        <f>C499</f>
        <v>200000</v>
      </c>
      <c r="D498" s="69">
        <f t="shared" ref="D498:E498" si="250">D499</f>
        <v>0</v>
      </c>
      <c r="E498" s="69">
        <f t="shared" si="250"/>
        <v>0</v>
      </c>
    </row>
    <row r="499" spans="1:5" s="38" customFormat="1" ht="37.5" hidden="1" x14ac:dyDescent="0.3">
      <c r="A499" s="48" t="s">
        <v>182</v>
      </c>
      <c r="B499" s="131" t="s">
        <v>1027</v>
      </c>
      <c r="C499" s="52">
        <v>200000</v>
      </c>
      <c r="D499" s="52">
        <v>0</v>
      </c>
      <c r="E499" s="52">
        <v>0</v>
      </c>
    </row>
    <row r="500" spans="1:5" s="129" customFormat="1" ht="59.25" customHeight="1" x14ac:dyDescent="0.3">
      <c r="A500" s="67" t="s">
        <v>1070</v>
      </c>
      <c r="B500" s="68" t="s">
        <v>1028</v>
      </c>
      <c r="C500" s="69">
        <f>C501</f>
        <v>250000</v>
      </c>
      <c r="D500" s="69">
        <f t="shared" ref="D500:E500" si="251">D501</f>
        <v>0</v>
      </c>
      <c r="E500" s="69">
        <f t="shared" si="251"/>
        <v>0</v>
      </c>
    </row>
    <row r="501" spans="1:5" s="38" customFormat="1" ht="37.5" hidden="1" x14ac:dyDescent="0.3">
      <c r="A501" s="48" t="s">
        <v>182</v>
      </c>
      <c r="B501" s="131" t="s">
        <v>1029</v>
      </c>
      <c r="C501" s="52">
        <v>250000</v>
      </c>
      <c r="D501" s="52">
        <v>0</v>
      </c>
      <c r="E501" s="52">
        <v>0</v>
      </c>
    </row>
    <row r="502" spans="1:5" s="129" customFormat="1" ht="60.75" customHeight="1" x14ac:dyDescent="0.3">
      <c r="A502" s="67" t="s">
        <v>1071</v>
      </c>
      <c r="B502" s="68" t="s">
        <v>1030</v>
      </c>
      <c r="C502" s="69">
        <f>C503</f>
        <v>160000</v>
      </c>
      <c r="D502" s="69">
        <f t="shared" ref="D502:E502" si="252">D503</f>
        <v>0</v>
      </c>
      <c r="E502" s="69">
        <f t="shared" si="252"/>
        <v>0</v>
      </c>
    </row>
    <row r="503" spans="1:5" s="38" customFormat="1" ht="37.5" hidden="1" x14ac:dyDescent="0.3">
      <c r="A503" s="48" t="s">
        <v>182</v>
      </c>
      <c r="B503" s="131" t="s">
        <v>1031</v>
      </c>
      <c r="C503" s="52">
        <v>160000</v>
      </c>
      <c r="D503" s="52">
        <v>0</v>
      </c>
      <c r="E503" s="52">
        <v>0</v>
      </c>
    </row>
    <row r="504" spans="1:5" s="129" customFormat="1" ht="56.25" x14ac:dyDescent="0.3">
      <c r="A504" s="67" t="s">
        <v>1146</v>
      </c>
      <c r="B504" s="68" t="s">
        <v>1147</v>
      </c>
      <c r="C504" s="69">
        <f>C505</f>
        <v>96000</v>
      </c>
      <c r="D504" s="69">
        <f t="shared" ref="D504:E504" si="253">D505</f>
        <v>0</v>
      </c>
      <c r="E504" s="69">
        <f t="shared" si="253"/>
        <v>0</v>
      </c>
    </row>
    <row r="505" spans="1:5" s="38" customFormat="1" ht="31.5" hidden="1" x14ac:dyDescent="0.3">
      <c r="A505" s="48" t="s">
        <v>254</v>
      </c>
      <c r="B505" s="131" t="s">
        <v>1151</v>
      </c>
      <c r="C505" s="52">
        <v>96000</v>
      </c>
      <c r="D505" s="52">
        <v>0</v>
      </c>
      <c r="E505" s="52">
        <v>0</v>
      </c>
    </row>
    <row r="506" spans="1:5" s="129" customFormat="1" ht="75" x14ac:dyDescent="0.3">
      <c r="A506" s="67" t="s">
        <v>1148</v>
      </c>
      <c r="B506" s="68" t="s">
        <v>1149</v>
      </c>
      <c r="C506" s="69">
        <f>C507</f>
        <v>200000</v>
      </c>
      <c r="D506" s="69">
        <f t="shared" ref="D506:E506" si="254">D507</f>
        <v>0</v>
      </c>
      <c r="E506" s="69">
        <f t="shared" si="254"/>
        <v>0</v>
      </c>
    </row>
    <row r="507" spans="1:5" s="38" customFormat="1" ht="37.5" hidden="1" x14ac:dyDescent="0.3">
      <c r="A507" s="48" t="s">
        <v>182</v>
      </c>
      <c r="B507" s="131" t="s">
        <v>1150</v>
      </c>
      <c r="C507" s="52">
        <v>200000</v>
      </c>
      <c r="D507" s="52">
        <v>0</v>
      </c>
      <c r="E507" s="52">
        <v>0</v>
      </c>
    </row>
    <row r="508" spans="1:5" s="129" customFormat="1" ht="93.75" x14ac:dyDescent="0.3">
      <c r="A508" s="67" t="s">
        <v>1170</v>
      </c>
      <c r="B508" s="68" t="s">
        <v>1152</v>
      </c>
      <c r="C508" s="69">
        <f>C509</f>
        <v>250000</v>
      </c>
      <c r="D508" s="69">
        <f t="shared" ref="D508:E508" si="255">D509</f>
        <v>0</v>
      </c>
      <c r="E508" s="69">
        <f t="shared" si="255"/>
        <v>0</v>
      </c>
    </row>
    <row r="509" spans="1:5" s="38" customFormat="1" ht="37.5" hidden="1" x14ac:dyDescent="0.3">
      <c r="A509" s="48" t="s">
        <v>182</v>
      </c>
      <c r="B509" s="131" t="s">
        <v>1153</v>
      </c>
      <c r="C509" s="52">
        <v>250000</v>
      </c>
      <c r="D509" s="52">
        <v>0</v>
      </c>
      <c r="E509" s="52">
        <v>0</v>
      </c>
    </row>
    <row r="510" spans="1:5" s="129" customFormat="1" ht="75" x14ac:dyDescent="0.3">
      <c r="A510" s="67" t="s">
        <v>1154</v>
      </c>
      <c r="B510" s="68" t="s">
        <v>1155</v>
      </c>
      <c r="C510" s="69">
        <f>C511</f>
        <v>200000</v>
      </c>
      <c r="D510" s="69">
        <f t="shared" ref="D510:E510" si="256">D511</f>
        <v>0</v>
      </c>
      <c r="E510" s="69">
        <f t="shared" si="256"/>
        <v>0</v>
      </c>
    </row>
    <row r="511" spans="1:5" s="38" customFormat="1" ht="37.5" hidden="1" x14ac:dyDescent="0.3">
      <c r="A511" s="48" t="s">
        <v>182</v>
      </c>
      <c r="B511" s="131" t="s">
        <v>1156</v>
      </c>
      <c r="C511" s="52">
        <v>200000</v>
      </c>
      <c r="D511" s="52">
        <v>0</v>
      </c>
      <c r="E511" s="52">
        <v>0</v>
      </c>
    </row>
    <row r="512" spans="1:5" s="129" customFormat="1" ht="93.75" x14ac:dyDescent="0.3">
      <c r="A512" s="67" t="s">
        <v>1104</v>
      </c>
      <c r="B512" s="68" t="s">
        <v>1105</v>
      </c>
      <c r="C512" s="69">
        <f>C513</f>
        <v>191000</v>
      </c>
      <c r="D512" s="69">
        <f t="shared" ref="D512:E512" si="257">D513</f>
        <v>0</v>
      </c>
      <c r="E512" s="69">
        <f t="shared" si="257"/>
        <v>0</v>
      </c>
    </row>
    <row r="513" spans="1:5" s="38" customFormat="1" ht="31.5" hidden="1" x14ac:dyDescent="0.3">
      <c r="A513" s="48" t="s">
        <v>250</v>
      </c>
      <c r="B513" s="131" t="s">
        <v>1106</v>
      </c>
      <c r="C513" s="52">
        <v>191000</v>
      </c>
      <c r="D513" s="52">
        <v>0</v>
      </c>
      <c r="E513" s="52">
        <v>0</v>
      </c>
    </row>
    <row r="514" spans="1:5" s="129" customFormat="1" ht="63.75" customHeight="1" x14ac:dyDescent="0.3">
      <c r="A514" s="67" t="s">
        <v>1107</v>
      </c>
      <c r="B514" s="68" t="s">
        <v>1108</v>
      </c>
      <c r="C514" s="69">
        <f>C515</f>
        <v>614167</v>
      </c>
      <c r="D514" s="69">
        <f t="shared" ref="D514:E514" si="258">D515</f>
        <v>0</v>
      </c>
      <c r="E514" s="69">
        <f t="shared" si="258"/>
        <v>0</v>
      </c>
    </row>
    <row r="515" spans="1:5" s="38" customFormat="1" ht="63.75" hidden="1" customHeight="1" x14ac:dyDescent="0.3">
      <c r="A515" s="48" t="s">
        <v>250</v>
      </c>
      <c r="B515" s="131" t="s">
        <v>1109</v>
      </c>
      <c r="C515" s="52">
        <v>614167</v>
      </c>
      <c r="D515" s="52">
        <v>0</v>
      </c>
      <c r="E515" s="52">
        <v>0</v>
      </c>
    </row>
    <row r="516" spans="1:5" s="129" customFormat="1" ht="78" customHeight="1" x14ac:dyDescent="0.3">
      <c r="A516" s="67" t="s">
        <v>1179</v>
      </c>
      <c r="B516" s="68" t="s">
        <v>1180</v>
      </c>
      <c r="C516" s="69">
        <f>C517</f>
        <v>86150</v>
      </c>
      <c r="D516" s="69">
        <f t="shared" ref="D516:E516" si="259">D517</f>
        <v>0</v>
      </c>
      <c r="E516" s="69">
        <f t="shared" si="259"/>
        <v>0</v>
      </c>
    </row>
    <row r="517" spans="1:5" s="38" customFormat="1" ht="31.5" hidden="1" x14ac:dyDescent="0.3">
      <c r="A517" s="48" t="s">
        <v>250</v>
      </c>
      <c r="B517" s="131" t="s">
        <v>1181</v>
      </c>
      <c r="C517" s="52">
        <v>86150</v>
      </c>
      <c r="D517" s="52">
        <v>0</v>
      </c>
      <c r="E517" s="52">
        <v>0</v>
      </c>
    </row>
    <row r="518" spans="1:5" s="41" customFormat="1" ht="36.75" customHeight="1" x14ac:dyDescent="0.3">
      <c r="A518" s="10" t="s">
        <v>583</v>
      </c>
      <c r="B518" s="6" t="s">
        <v>584</v>
      </c>
      <c r="C518" s="11">
        <f>SUM(C519,C727,C733)</f>
        <v>15734715037</v>
      </c>
      <c r="D518" s="11">
        <f>SUM(D519,D727,D733)</f>
        <v>13521334270</v>
      </c>
      <c r="E518" s="11">
        <f>SUM(E519,E727,E733)</f>
        <v>9901010400</v>
      </c>
    </row>
    <row r="519" spans="1:5" s="41" customFormat="1" ht="56.25" x14ac:dyDescent="0.3">
      <c r="A519" s="10" t="s">
        <v>585</v>
      </c>
      <c r="B519" s="6" t="s">
        <v>586</v>
      </c>
      <c r="C519" s="11">
        <f>SUM(C520,C539,C670,C711)</f>
        <v>15729740037</v>
      </c>
      <c r="D519" s="11">
        <f>SUM(D520,D539,D670,D711)</f>
        <v>13520917270</v>
      </c>
      <c r="E519" s="11">
        <f>SUM(E520,E539,E670,E711)</f>
        <v>9900578400</v>
      </c>
    </row>
    <row r="520" spans="1:5" s="41" customFormat="1" ht="38.25" customHeight="1" x14ac:dyDescent="0.3">
      <c r="A520" s="43" t="s">
        <v>587</v>
      </c>
      <c r="B520" s="44" t="s">
        <v>588</v>
      </c>
      <c r="C520" s="11">
        <f>SUM(C521,C526,C536)</f>
        <v>1868440900</v>
      </c>
      <c r="D520" s="11">
        <f>SUM(D521,D526,D536)</f>
        <v>500000</v>
      </c>
      <c r="E520" s="11">
        <f>SUM(E521,E526,E536)</f>
        <v>500000</v>
      </c>
    </row>
    <row r="521" spans="1:5" s="41" customFormat="1" x14ac:dyDescent="0.3">
      <c r="A521" s="43" t="s">
        <v>589</v>
      </c>
      <c r="B521" s="44" t="s">
        <v>590</v>
      </c>
      <c r="C521" s="11">
        <f t="shared" ref="C521:E521" si="260">SUM(C522)</f>
        <v>387247000</v>
      </c>
      <c r="D521" s="11">
        <f t="shared" si="260"/>
        <v>0</v>
      </c>
      <c r="E521" s="11">
        <f t="shared" si="260"/>
        <v>0</v>
      </c>
    </row>
    <row r="522" spans="1:5" s="41" customFormat="1" ht="59.25" customHeight="1" x14ac:dyDescent="0.3">
      <c r="A522" s="10" t="s">
        <v>591</v>
      </c>
      <c r="B522" s="6" t="s">
        <v>592</v>
      </c>
      <c r="C522" s="11">
        <f>SUM(C523:C525)</f>
        <v>387247000</v>
      </c>
      <c r="D522" s="11">
        <f>SUM(D523:D525)</f>
        <v>0</v>
      </c>
      <c r="E522" s="11">
        <f>SUM(E523:E525)</f>
        <v>0</v>
      </c>
    </row>
    <row r="523" spans="1:5" s="38" customFormat="1" ht="70.5" hidden="1" customHeight="1" x14ac:dyDescent="0.3">
      <c r="A523" s="45" t="s">
        <v>845</v>
      </c>
      <c r="B523" s="46" t="s">
        <v>593</v>
      </c>
      <c r="C523" s="47">
        <v>131295000</v>
      </c>
      <c r="D523" s="47">
        <v>0</v>
      </c>
      <c r="E523" s="47">
        <v>0</v>
      </c>
    </row>
    <row r="524" spans="1:5" s="38" customFormat="1" ht="65.25" hidden="1" customHeight="1" x14ac:dyDescent="0.3">
      <c r="A524" s="48" t="s">
        <v>594</v>
      </c>
      <c r="B524" s="46" t="s">
        <v>593</v>
      </c>
      <c r="C524" s="47">
        <v>151207000</v>
      </c>
      <c r="D524" s="47">
        <v>0</v>
      </c>
      <c r="E524" s="47">
        <v>0</v>
      </c>
    </row>
    <row r="525" spans="1:5" s="38" customFormat="1" ht="44.25" hidden="1" customHeight="1" x14ac:dyDescent="0.3">
      <c r="A525" s="48" t="s">
        <v>595</v>
      </c>
      <c r="B525" s="46" t="s">
        <v>593</v>
      </c>
      <c r="C525" s="47">
        <v>104745000</v>
      </c>
      <c r="D525" s="47">
        <v>0</v>
      </c>
      <c r="E525" s="47">
        <v>0</v>
      </c>
    </row>
    <row r="526" spans="1:5" s="41" customFormat="1" ht="37.5" customHeight="1" x14ac:dyDescent="0.3">
      <c r="A526" s="43" t="s">
        <v>596</v>
      </c>
      <c r="B526" s="44" t="s">
        <v>597</v>
      </c>
      <c r="C526" s="11">
        <f t="shared" ref="C526:E526" si="261">SUM(C527)</f>
        <v>1463593900</v>
      </c>
      <c r="D526" s="11">
        <f t="shared" si="261"/>
        <v>500000</v>
      </c>
      <c r="E526" s="11">
        <f t="shared" si="261"/>
        <v>500000</v>
      </c>
    </row>
    <row r="527" spans="1:5" s="41" customFormat="1" ht="40.5" customHeight="1" x14ac:dyDescent="0.3">
      <c r="A527" s="43" t="s">
        <v>598</v>
      </c>
      <c r="B527" s="44" t="s">
        <v>599</v>
      </c>
      <c r="C527" s="11">
        <f>SUM(C528:C535)</f>
        <v>1463593900</v>
      </c>
      <c r="D527" s="11">
        <f t="shared" ref="D527:E527" si="262">SUM(D528:D535)</f>
        <v>500000</v>
      </c>
      <c r="E527" s="11">
        <f t="shared" si="262"/>
        <v>500000</v>
      </c>
    </row>
    <row r="528" spans="1:5" s="38" customFormat="1" ht="75" hidden="1" x14ac:dyDescent="0.3">
      <c r="A528" s="48" t="s">
        <v>600</v>
      </c>
      <c r="B528" s="46" t="s">
        <v>601</v>
      </c>
      <c r="C528" s="47">
        <v>970000000</v>
      </c>
      <c r="D528" s="47">
        <v>500000</v>
      </c>
      <c r="E528" s="47">
        <v>500000</v>
      </c>
    </row>
    <row r="529" spans="1:6" s="38" customFormat="1" ht="37.5" hidden="1" x14ac:dyDescent="0.3">
      <c r="A529" s="48" t="s">
        <v>1128</v>
      </c>
      <c r="B529" s="46" t="s">
        <v>1129</v>
      </c>
      <c r="C529" s="47">
        <v>68693900</v>
      </c>
      <c r="D529" s="47">
        <v>0</v>
      </c>
      <c r="E529" s="47">
        <v>0</v>
      </c>
    </row>
    <row r="530" spans="1:6" s="38" customFormat="1" ht="75" hidden="1" x14ac:dyDescent="0.3">
      <c r="A530" s="48" t="s">
        <v>879</v>
      </c>
      <c r="B530" s="46" t="s">
        <v>601</v>
      </c>
      <c r="C530" s="47">
        <v>35000000</v>
      </c>
      <c r="D530" s="47">
        <v>0</v>
      </c>
      <c r="E530" s="47">
        <v>0</v>
      </c>
    </row>
    <row r="531" spans="1:6" s="38" customFormat="1" ht="31.5" hidden="1" x14ac:dyDescent="0.3">
      <c r="A531" s="48" t="s">
        <v>1132</v>
      </c>
      <c r="B531" s="46" t="s">
        <v>601</v>
      </c>
      <c r="C531" s="47">
        <v>139400000</v>
      </c>
      <c r="D531" s="47">
        <v>0</v>
      </c>
      <c r="E531" s="47">
        <v>0</v>
      </c>
    </row>
    <row r="532" spans="1:6" s="38" customFormat="1" ht="75" hidden="1" x14ac:dyDescent="0.3">
      <c r="A532" s="48" t="s">
        <v>1189</v>
      </c>
      <c r="B532" s="46" t="s">
        <v>601</v>
      </c>
      <c r="C532" s="47">
        <v>160000000</v>
      </c>
      <c r="D532" s="47">
        <v>0</v>
      </c>
      <c r="E532" s="47">
        <v>0</v>
      </c>
    </row>
    <row r="533" spans="1:6" s="38" customFormat="1" ht="37.5" hidden="1" x14ac:dyDescent="0.3">
      <c r="A533" s="48" t="s">
        <v>889</v>
      </c>
      <c r="B533" s="46" t="s">
        <v>601</v>
      </c>
      <c r="C533" s="47">
        <v>0</v>
      </c>
      <c r="D533" s="47">
        <v>0</v>
      </c>
      <c r="E533" s="47">
        <v>0</v>
      </c>
    </row>
    <row r="534" spans="1:6" s="38" customFormat="1" ht="75" hidden="1" x14ac:dyDescent="0.3">
      <c r="A534" s="48" t="s">
        <v>600</v>
      </c>
      <c r="B534" s="46" t="s">
        <v>908</v>
      </c>
      <c r="C534" s="47">
        <v>0</v>
      </c>
      <c r="D534" s="47">
        <v>0</v>
      </c>
      <c r="E534" s="47">
        <v>0</v>
      </c>
    </row>
    <row r="535" spans="1:6" s="38" customFormat="1" ht="75" hidden="1" x14ac:dyDescent="0.3">
      <c r="A535" s="75" t="s">
        <v>1207</v>
      </c>
      <c r="B535" s="46" t="s">
        <v>601</v>
      </c>
      <c r="C535" s="47">
        <v>90500000</v>
      </c>
      <c r="D535" s="47">
        <v>0</v>
      </c>
      <c r="E535" s="47">
        <v>0</v>
      </c>
    </row>
    <row r="536" spans="1:6" s="129" customFormat="1" x14ac:dyDescent="0.3">
      <c r="A536" s="67" t="s">
        <v>909</v>
      </c>
      <c r="B536" s="68" t="s">
        <v>911</v>
      </c>
      <c r="C536" s="69">
        <f>C537</f>
        <v>17600000</v>
      </c>
      <c r="D536" s="69">
        <f t="shared" ref="D536:E536" si="263">D537</f>
        <v>0</v>
      </c>
      <c r="E536" s="69">
        <f t="shared" si="263"/>
        <v>0</v>
      </c>
    </row>
    <row r="537" spans="1:6" s="129" customFormat="1" x14ac:dyDescent="0.3">
      <c r="A537" s="67" t="s">
        <v>910</v>
      </c>
      <c r="B537" s="68" t="s">
        <v>912</v>
      </c>
      <c r="C537" s="69">
        <f>C538</f>
        <v>17600000</v>
      </c>
      <c r="D537" s="69">
        <f t="shared" ref="D537:E537" si="264">D538</f>
        <v>0</v>
      </c>
      <c r="E537" s="69">
        <f t="shared" si="264"/>
        <v>0</v>
      </c>
    </row>
    <row r="538" spans="1:6" s="38" customFormat="1" ht="36" hidden="1" customHeight="1" x14ac:dyDescent="0.3">
      <c r="A538" s="48" t="s">
        <v>1040</v>
      </c>
      <c r="B538" s="46" t="s">
        <v>913</v>
      </c>
      <c r="C538" s="47">
        <v>17600000</v>
      </c>
      <c r="D538" s="47">
        <v>0</v>
      </c>
      <c r="E538" s="47">
        <v>0</v>
      </c>
    </row>
    <row r="539" spans="1:6" s="41" customFormat="1" ht="43.5" customHeight="1" x14ac:dyDescent="0.3">
      <c r="A539" s="43" t="s">
        <v>602</v>
      </c>
      <c r="B539" s="44" t="s">
        <v>603</v>
      </c>
      <c r="C539" s="11">
        <f>SUM(C540,C553,C558,C562,C565,C568,C571,C574,C577, C583,C586,C589,C592,C580,C595,C598,C601,C604,C607,C610,C613,C616,C619,C622,C627,C631,C634,C640,C643,C646)</f>
        <v>7864982637</v>
      </c>
      <c r="D539" s="11">
        <f t="shared" ref="D539:E539" si="265">SUM(D540,D553,D558,D562,D565,D568,D571,D574,D577, D583,D586,D589,D592,D580,D595,D598,D601,D604,D607,D610,D613,D616,D619,D622,D627,D631,D634,D640,D643,D646)</f>
        <v>7850570670</v>
      </c>
      <c r="E539" s="11">
        <f t="shared" si="265"/>
        <v>4228937300</v>
      </c>
      <c r="F539" s="134"/>
    </row>
    <row r="540" spans="1:6" s="41" customFormat="1" ht="42.75" customHeight="1" x14ac:dyDescent="0.3">
      <c r="A540" s="10" t="s">
        <v>604</v>
      </c>
      <c r="B540" s="6" t="s">
        <v>605</v>
      </c>
      <c r="C540" s="11">
        <f t="shared" ref="C540:E540" si="266">SUM(C541)</f>
        <v>2865271100</v>
      </c>
      <c r="D540" s="11">
        <f t="shared" si="266"/>
        <v>3186388200</v>
      </c>
      <c r="E540" s="11">
        <f t="shared" si="266"/>
        <v>2182971000</v>
      </c>
    </row>
    <row r="541" spans="1:6" s="41" customFormat="1" ht="69.75" customHeight="1" x14ac:dyDescent="0.3">
      <c r="A541" s="10" t="s">
        <v>606</v>
      </c>
      <c r="B541" s="74" t="s">
        <v>607</v>
      </c>
      <c r="C541" s="11">
        <f>SUM(C542:C552)</f>
        <v>2865271100</v>
      </c>
      <c r="D541" s="11">
        <f t="shared" ref="D541:E541" si="267">SUM(D542:D552)</f>
        <v>3186388200</v>
      </c>
      <c r="E541" s="11">
        <f t="shared" si="267"/>
        <v>2182971000</v>
      </c>
    </row>
    <row r="542" spans="1:6" s="41" customFormat="1" ht="75" hidden="1" customHeight="1" x14ac:dyDescent="0.3">
      <c r="A542" s="48" t="s">
        <v>1091</v>
      </c>
      <c r="B542" s="46" t="s">
        <v>1043</v>
      </c>
      <c r="C542" s="47">
        <v>775344700</v>
      </c>
      <c r="D542" s="47">
        <v>851975300</v>
      </c>
      <c r="E542" s="47">
        <v>0</v>
      </c>
    </row>
    <row r="543" spans="1:6" s="41" customFormat="1" ht="56.25" hidden="1" customHeight="1" x14ac:dyDescent="0.3">
      <c r="A543" s="48" t="s">
        <v>1053</v>
      </c>
      <c r="B543" s="46" t="s">
        <v>1043</v>
      </c>
      <c r="C543" s="47">
        <v>595012500</v>
      </c>
      <c r="D543" s="47">
        <v>719026200</v>
      </c>
      <c r="E543" s="47">
        <v>0</v>
      </c>
    </row>
    <row r="544" spans="1:6" s="41" customFormat="1" ht="93.75" hidden="1" customHeight="1" x14ac:dyDescent="0.3">
      <c r="A544" s="48" t="s">
        <v>1171</v>
      </c>
      <c r="B544" s="46" t="s">
        <v>1043</v>
      </c>
      <c r="C544" s="47">
        <v>10160100</v>
      </c>
      <c r="D544" s="47">
        <v>0</v>
      </c>
      <c r="E544" s="47">
        <v>0</v>
      </c>
    </row>
    <row r="545" spans="1:5" s="41" customFormat="1" ht="75" hidden="1" customHeight="1" x14ac:dyDescent="0.3">
      <c r="A545" s="48" t="s">
        <v>1172</v>
      </c>
      <c r="B545" s="46" t="s">
        <v>1043</v>
      </c>
      <c r="C545" s="47">
        <v>243839900</v>
      </c>
      <c r="D545" s="47">
        <v>0</v>
      </c>
      <c r="E545" s="47">
        <v>0</v>
      </c>
    </row>
    <row r="546" spans="1:5" s="19" customFormat="1" ht="112.5" hidden="1" customHeight="1" x14ac:dyDescent="0.3">
      <c r="A546" s="16" t="s">
        <v>1044</v>
      </c>
      <c r="B546" s="17" t="s">
        <v>608</v>
      </c>
      <c r="C546" s="49">
        <v>0</v>
      </c>
      <c r="D546" s="49">
        <v>0</v>
      </c>
      <c r="E546" s="49">
        <v>0</v>
      </c>
    </row>
    <row r="547" spans="1:5" s="19" customFormat="1" ht="56.25" hidden="1" customHeight="1" x14ac:dyDescent="0.3">
      <c r="A547" s="16" t="s">
        <v>1052</v>
      </c>
      <c r="B547" s="17" t="s">
        <v>608</v>
      </c>
      <c r="C547" s="49">
        <v>0</v>
      </c>
      <c r="D547" s="49">
        <v>0</v>
      </c>
      <c r="E547" s="49">
        <v>0</v>
      </c>
    </row>
    <row r="548" spans="1:5" s="41" customFormat="1" ht="56.25" hidden="1" customHeight="1" x14ac:dyDescent="0.3">
      <c r="A548" s="48" t="s">
        <v>1092</v>
      </c>
      <c r="B548" s="46" t="s">
        <v>1043</v>
      </c>
      <c r="C548" s="47">
        <v>0</v>
      </c>
      <c r="D548" s="47">
        <v>849142800</v>
      </c>
      <c r="E548" s="47">
        <v>1273714200</v>
      </c>
    </row>
    <row r="549" spans="1:5" s="41" customFormat="1" ht="56.25" hidden="1" customHeight="1" x14ac:dyDescent="0.3">
      <c r="A549" s="48" t="s">
        <v>1093</v>
      </c>
      <c r="B549" s="46" t="s">
        <v>1043</v>
      </c>
      <c r="C549" s="47">
        <v>1180799900</v>
      </c>
      <c r="D549" s="47">
        <v>500000000</v>
      </c>
      <c r="E549" s="47">
        <v>0</v>
      </c>
    </row>
    <row r="550" spans="1:5" s="41" customFormat="1" ht="75" hidden="1" x14ac:dyDescent="0.3">
      <c r="A550" s="48" t="s">
        <v>734</v>
      </c>
      <c r="B550" s="46" t="s">
        <v>1120</v>
      </c>
      <c r="C550" s="47">
        <v>12790666</v>
      </c>
      <c r="D550" s="146"/>
      <c r="E550" s="146"/>
    </row>
    <row r="551" spans="1:5" s="41" customFormat="1" ht="75" hidden="1" x14ac:dyDescent="0.3">
      <c r="A551" s="48" t="s">
        <v>734</v>
      </c>
      <c r="B551" s="46" t="s">
        <v>1205</v>
      </c>
      <c r="C551" s="47">
        <v>47323334</v>
      </c>
      <c r="D551" s="47">
        <v>60114000</v>
      </c>
      <c r="E551" s="47">
        <v>60114000</v>
      </c>
    </row>
    <row r="552" spans="1:5" s="41" customFormat="1" ht="56.25" hidden="1" x14ac:dyDescent="0.3">
      <c r="A552" s="48" t="s">
        <v>1092</v>
      </c>
      <c r="B552" s="46" t="s">
        <v>1043</v>
      </c>
      <c r="C552" s="47">
        <v>0</v>
      </c>
      <c r="D552" s="47">
        <v>206129900</v>
      </c>
      <c r="E552" s="47">
        <v>849142800</v>
      </c>
    </row>
    <row r="553" spans="1:5" s="41" customFormat="1" ht="69.75" customHeight="1" x14ac:dyDescent="0.3">
      <c r="A553" s="10" t="s">
        <v>609</v>
      </c>
      <c r="B553" s="6" t="s">
        <v>610</v>
      </c>
      <c r="C553" s="11">
        <f>SUM(C554)</f>
        <v>1374483300</v>
      </c>
      <c r="D553" s="11">
        <f t="shared" ref="D553:E553" si="268">SUM(D554)</f>
        <v>1271628900</v>
      </c>
      <c r="E553" s="11">
        <f t="shared" si="268"/>
        <v>1271628900</v>
      </c>
    </row>
    <row r="554" spans="1:5" s="41" customFormat="1" ht="113.25" customHeight="1" x14ac:dyDescent="0.3">
      <c r="A554" s="10" t="s">
        <v>611</v>
      </c>
      <c r="B554" s="6" t="s">
        <v>612</v>
      </c>
      <c r="C554" s="11">
        <f>SUM(C555:C557)</f>
        <v>1374483300</v>
      </c>
      <c r="D554" s="11">
        <f t="shared" ref="D554:E554" si="269">SUM(D555:D557)</f>
        <v>1271628900</v>
      </c>
      <c r="E554" s="11">
        <f t="shared" si="269"/>
        <v>1271628900</v>
      </c>
    </row>
    <row r="555" spans="1:5" s="41" customFormat="1" ht="56.25" hidden="1" x14ac:dyDescent="0.3">
      <c r="A555" s="48" t="s">
        <v>1094</v>
      </c>
      <c r="B555" s="46" t="s">
        <v>1045</v>
      </c>
      <c r="C555" s="50">
        <v>1108630000</v>
      </c>
      <c r="D555" s="50">
        <v>1020000000</v>
      </c>
      <c r="E555" s="50">
        <v>1020000000</v>
      </c>
    </row>
    <row r="556" spans="1:5" s="41" customFormat="1" ht="31.5" hidden="1" x14ac:dyDescent="0.3">
      <c r="A556" s="48" t="s">
        <v>733</v>
      </c>
      <c r="B556" s="46" t="s">
        <v>1045</v>
      </c>
      <c r="C556" s="50">
        <v>14224400</v>
      </c>
      <c r="D556" s="50">
        <v>0</v>
      </c>
      <c r="E556" s="50">
        <v>0</v>
      </c>
    </row>
    <row r="557" spans="1:5" s="41" customFormat="1" ht="56.25" hidden="1" x14ac:dyDescent="0.3">
      <c r="A557" s="48" t="s">
        <v>1054</v>
      </c>
      <c r="B557" s="46" t="s">
        <v>1045</v>
      </c>
      <c r="C557" s="50">
        <v>251628900</v>
      </c>
      <c r="D557" s="50">
        <v>251628900</v>
      </c>
      <c r="E557" s="50">
        <v>251628900</v>
      </c>
    </row>
    <row r="558" spans="1:5" s="41" customFormat="1" ht="133.5" customHeight="1" x14ac:dyDescent="0.3">
      <c r="A558" s="10" t="s">
        <v>1113</v>
      </c>
      <c r="B558" s="6" t="s">
        <v>613</v>
      </c>
      <c r="C558" s="11">
        <f t="shared" ref="C558:E558" si="270">SUM(C559)</f>
        <v>8838422</v>
      </c>
      <c r="D558" s="11">
        <f t="shared" si="270"/>
        <v>0</v>
      </c>
      <c r="E558" s="11">
        <f t="shared" si="270"/>
        <v>0</v>
      </c>
    </row>
    <row r="559" spans="1:5" s="41" customFormat="1" ht="141.75" customHeight="1" x14ac:dyDescent="0.3">
      <c r="A559" s="10" t="s">
        <v>1114</v>
      </c>
      <c r="B559" s="6" t="s">
        <v>614</v>
      </c>
      <c r="C559" s="11">
        <f>SUM(C560:C561)</f>
        <v>8838422</v>
      </c>
      <c r="D559" s="11">
        <f t="shared" ref="D559:E559" si="271">SUM(D560:D561)</f>
        <v>0</v>
      </c>
      <c r="E559" s="11">
        <f t="shared" si="271"/>
        <v>0</v>
      </c>
    </row>
    <row r="560" spans="1:5" s="19" customFormat="1" ht="37.5" hidden="1" x14ac:dyDescent="0.3">
      <c r="A560" s="16" t="s">
        <v>182</v>
      </c>
      <c r="B560" s="46" t="s">
        <v>615</v>
      </c>
      <c r="C560" s="47">
        <v>8838422</v>
      </c>
      <c r="D560" s="47">
        <v>0</v>
      </c>
      <c r="E560" s="47">
        <v>0</v>
      </c>
    </row>
    <row r="561" spans="1:5" s="19" customFormat="1" ht="31.5" hidden="1" x14ac:dyDescent="0.3">
      <c r="A561" s="16" t="s">
        <v>1176</v>
      </c>
      <c r="B561" s="46" t="s">
        <v>1177</v>
      </c>
      <c r="C561" s="47">
        <v>0</v>
      </c>
      <c r="D561" s="47">
        <v>0</v>
      </c>
      <c r="E561" s="47">
        <v>0</v>
      </c>
    </row>
    <row r="562" spans="1:5" s="41" customFormat="1" ht="124.5" customHeight="1" x14ac:dyDescent="0.3">
      <c r="A562" s="10" t="s">
        <v>616</v>
      </c>
      <c r="B562" s="6" t="s">
        <v>617</v>
      </c>
      <c r="C562" s="11">
        <f t="shared" ref="C562:E562" si="272">SUM(C563)</f>
        <v>2759395</v>
      </c>
      <c r="D562" s="11">
        <f t="shared" si="272"/>
        <v>0</v>
      </c>
      <c r="E562" s="11">
        <f t="shared" si="272"/>
        <v>0</v>
      </c>
    </row>
    <row r="563" spans="1:5" s="41" customFormat="1" ht="120" customHeight="1" x14ac:dyDescent="0.3">
      <c r="A563" s="10" t="s">
        <v>618</v>
      </c>
      <c r="B563" s="6" t="s">
        <v>619</v>
      </c>
      <c r="C563" s="11">
        <f>SUM(C564)</f>
        <v>2759395</v>
      </c>
      <c r="D563" s="11">
        <f>SUM(D564)</f>
        <v>0</v>
      </c>
      <c r="E563" s="11">
        <f>SUM(E564)</f>
        <v>0</v>
      </c>
    </row>
    <row r="564" spans="1:5" s="41" customFormat="1" ht="56.25" hidden="1" x14ac:dyDescent="0.3">
      <c r="A564" s="45" t="s">
        <v>620</v>
      </c>
      <c r="B564" s="51" t="s">
        <v>621</v>
      </c>
      <c r="C564" s="52">
        <v>2759395</v>
      </c>
      <c r="D564" s="52">
        <v>0</v>
      </c>
      <c r="E564" s="52">
        <v>0</v>
      </c>
    </row>
    <row r="565" spans="1:5" s="41" customFormat="1" ht="62.25" customHeight="1" x14ac:dyDescent="0.3">
      <c r="A565" s="10" t="s">
        <v>622</v>
      </c>
      <c r="B565" s="6" t="s">
        <v>623</v>
      </c>
      <c r="C565" s="11">
        <f>SUM(C566)</f>
        <v>30121800</v>
      </c>
      <c r="D565" s="11">
        <f t="shared" ref="D565:E565" si="273">SUM(D566)</f>
        <v>988210700</v>
      </c>
      <c r="E565" s="11">
        <f t="shared" si="273"/>
        <v>0</v>
      </c>
    </row>
    <row r="566" spans="1:5" s="41" customFormat="1" ht="63.75" customHeight="1" x14ac:dyDescent="0.3">
      <c r="A566" s="10" t="s">
        <v>624</v>
      </c>
      <c r="B566" s="6" t="s">
        <v>625</v>
      </c>
      <c r="C566" s="11">
        <f>SUM(C567)</f>
        <v>30121800</v>
      </c>
      <c r="D566" s="11">
        <f>SUM(D567)</f>
        <v>988210700</v>
      </c>
      <c r="E566" s="11">
        <f>SUM(E567)</f>
        <v>0</v>
      </c>
    </row>
    <row r="567" spans="1:5" s="19" customFormat="1" ht="56.25" hidden="1" x14ac:dyDescent="0.3">
      <c r="A567" s="16" t="s">
        <v>1052</v>
      </c>
      <c r="B567" s="46" t="s">
        <v>1046</v>
      </c>
      <c r="C567" s="47">
        <v>30121800</v>
      </c>
      <c r="D567" s="47">
        <v>988210700</v>
      </c>
      <c r="E567" s="47">
        <v>0</v>
      </c>
    </row>
    <row r="568" spans="1:5" ht="93.75" hidden="1" x14ac:dyDescent="0.3">
      <c r="A568" s="10" t="s">
        <v>626</v>
      </c>
      <c r="B568" s="44" t="s">
        <v>627</v>
      </c>
      <c r="C568" s="11">
        <f>SUM(C569)</f>
        <v>0</v>
      </c>
      <c r="D568" s="11">
        <f t="shared" ref="D568:E568" si="274">SUM(D569)</f>
        <v>0</v>
      </c>
      <c r="E568" s="11">
        <f t="shared" si="274"/>
        <v>0</v>
      </c>
    </row>
    <row r="569" spans="1:5" ht="93.75" hidden="1" x14ac:dyDescent="0.3">
      <c r="A569" s="10" t="s">
        <v>628</v>
      </c>
      <c r="B569" s="44" t="s">
        <v>629</v>
      </c>
      <c r="C569" s="11">
        <f>SUM(C570)</f>
        <v>0</v>
      </c>
      <c r="D569" s="11">
        <f>SUM(D570)</f>
        <v>0</v>
      </c>
      <c r="E569" s="11">
        <f>SUM(E570)</f>
        <v>0</v>
      </c>
    </row>
    <row r="570" spans="1:5" s="19" customFormat="1" ht="56.25" hidden="1" x14ac:dyDescent="0.3">
      <c r="A570" s="48" t="s">
        <v>630</v>
      </c>
      <c r="B570" s="46" t="s">
        <v>631</v>
      </c>
      <c r="C570" s="50">
        <v>0</v>
      </c>
      <c r="D570" s="50">
        <v>0</v>
      </c>
      <c r="E570" s="50">
        <v>0</v>
      </c>
    </row>
    <row r="571" spans="1:5" s="41" customFormat="1" ht="75" hidden="1" x14ac:dyDescent="0.3">
      <c r="A571" s="10" t="s">
        <v>632</v>
      </c>
      <c r="B571" s="44" t="s">
        <v>633</v>
      </c>
      <c r="C571" s="11">
        <f t="shared" ref="C571:E571" si="275">SUM(C572)</f>
        <v>0</v>
      </c>
      <c r="D571" s="11">
        <f t="shared" si="275"/>
        <v>0</v>
      </c>
      <c r="E571" s="11">
        <f t="shared" si="275"/>
        <v>0</v>
      </c>
    </row>
    <row r="572" spans="1:5" s="41" customFormat="1" ht="75" hidden="1" x14ac:dyDescent="0.3">
      <c r="A572" s="10" t="s">
        <v>634</v>
      </c>
      <c r="B572" s="44" t="s">
        <v>635</v>
      </c>
      <c r="C572" s="11">
        <f>SUM(C573)</f>
        <v>0</v>
      </c>
      <c r="D572" s="11">
        <f>SUM(D573)</f>
        <v>0</v>
      </c>
      <c r="E572" s="11">
        <f>SUM(E573)</f>
        <v>0</v>
      </c>
    </row>
    <row r="573" spans="1:5" s="41" customFormat="1" ht="56.25" hidden="1" x14ac:dyDescent="0.3">
      <c r="A573" s="48" t="s">
        <v>636</v>
      </c>
      <c r="B573" s="46" t="s">
        <v>846</v>
      </c>
      <c r="C573" s="50">
        <v>0</v>
      </c>
      <c r="D573" s="50">
        <v>0</v>
      </c>
      <c r="E573" s="50">
        <v>0</v>
      </c>
    </row>
    <row r="574" spans="1:5" s="129" customFormat="1" ht="78.75" customHeight="1" x14ac:dyDescent="0.3">
      <c r="A574" s="67" t="s">
        <v>1072</v>
      </c>
      <c r="B574" s="68" t="s">
        <v>1075</v>
      </c>
      <c r="C574" s="123">
        <f>C575</f>
        <v>23361600</v>
      </c>
      <c r="D574" s="123">
        <f t="shared" ref="D574:E574" si="276">D575</f>
        <v>23029500</v>
      </c>
      <c r="E574" s="123">
        <f t="shared" si="276"/>
        <v>23029500</v>
      </c>
    </row>
    <row r="575" spans="1:5" s="129" customFormat="1" ht="99.75" customHeight="1" x14ac:dyDescent="0.3">
      <c r="A575" s="67" t="s">
        <v>1073</v>
      </c>
      <c r="B575" s="68" t="s">
        <v>1076</v>
      </c>
      <c r="C575" s="123">
        <f>C576</f>
        <v>23361600</v>
      </c>
      <c r="D575" s="123">
        <f>D576</f>
        <v>23029500</v>
      </c>
      <c r="E575" s="123">
        <f>E576</f>
        <v>23029500</v>
      </c>
    </row>
    <row r="576" spans="1:5" s="41" customFormat="1" ht="63.75" hidden="1" customHeight="1" x14ac:dyDescent="0.3">
      <c r="A576" s="48" t="s">
        <v>1074</v>
      </c>
      <c r="B576" s="46" t="s">
        <v>1077</v>
      </c>
      <c r="C576" s="50">
        <v>23361600</v>
      </c>
      <c r="D576" s="50">
        <v>23029500</v>
      </c>
      <c r="E576" s="50">
        <v>23029500</v>
      </c>
    </row>
    <row r="577" spans="1:5" ht="37.5" hidden="1" customHeight="1" x14ac:dyDescent="0.3">
      <c r="A577" s="10" t="s">
        <v>637</v>
      </c>
      <c r="B577" s="6" t="s">
        <v>638</v>
      </c>
      <c r="C577" s="53">
        <f>SUM(C578)</f>
        <v>0</v>
      </c>
      <c r="D577" s="53">
        <f t="shared" ref="D577:E577" si="277">SUM(D578)</f>
        <v>0</v>
      </c>
      <c r="E577" s="53">
        <f t="shared" si="277"/>
        <v>0</v>
      </c>
    </row>
    <row r="578" spans="1:5" ht="37.5" hidden="1" customHeight="1" x14ac:dyDescent="0.3">
      <c r="A578" s="10" t="s">
        <v>639</v>
      </c>
      <c r="B578" s="6" t="s">
        <v>640</v>
      </c>
      <c r="C578" s="53">
        <f>SUM(C579)</f>
        <v>0</v>
      </c>
      <c r="D578" s="53">
        <f>SUM(D579)</f>
        <v>0</v>
      </c>
      <c r="E578" s="53">
        <f>SUM(E579)</f>
        <v>0</v>
      </c>
    </row>
    <row r="579" spans="1:5" s="41" customFormat="1" ht="37.5" hidden="1" customHeight="1" x14ac:dyDescent="0.3">
      <c r="A579" s="48" t="s">
        <v>641</v>
      </c>
      <c r="B579" s="46" t="s">
        <v>642</v>
      </c>
      <c r="C579" s="50">
        <v>0</v>
      </c>
      <c r="D579" s="50">
        <v>0</v>
      </c>
      <c r="E579" s="50">
        <v>0</v>
      </c>
    </row>
    <row r="580" spans="1:5" s="38" customFormat="1" ht="124.5" customHeight="1" x14ac:dyDescent="0.3">
      <c r="A580" s="67" t="s">
        <v>1115</v>
      </c>
      <c r="B580" s="68" t="s">
        <v>877</v>
      </c>
      <c r="C580" s="123">
        <f t="shared" ref="C580:E581" si="278">C581</f>
        <v>1397820</v>
      </c>
      <c r="D580" s="123">
        <f t="shared" si="278"/>
        <v>1451670</v>
      </c>
      <c r="E580" s="123">
        <f t="shared" si="278"/>
        <v>0</v>
      </c>
    </row>
    <row r="581" spans="1:5" s="38" customFormat="1" ht="126.75" customHeight="1" x14ac:dyDescent="0.3">
      <c r="A581" s="67" t="s">
        <v>1116</v>
      </c>
      <c r="B581" s="68" t="s">
        <v>873</v>
      </c>
      <c r="C581" s="123">
        <f t="shared" si="278"/>
        <v>1397820</v>
      </c>
      <c r="D581" s="123">
        <f t="shared" si="278"/>
        <v>1451670</v>
      </c>
      <c r="E581" s="123">
        <f t="shared" si="278"/>
        <v>0</v>
      </c>
    </row>
    <row r="582" spans="1:5" s="38" customFormat="1" ht="40.5" hidden="1" customHeight="1" x14ac:dyDescent="0.3">
      <c r="A582" s="48" t="s">
        <v>872</v>
      </c>
      <c r="B582" s="46" t="s">
        <v>1095</v>
      </c>
      <c r="C582" s="50">
        <v>1397820</v>
      </c>
      <c r="D582" s="50">
        <v>1451670</v>
      </c>
      <c r="E582" s="50">
        <v>0</v>
      </c>
    </row>
    <row r="583" spans="1:5" s="41" customFormat="1" ht="56.25" hidden="1" customHeight="1" x14ac:dyDescent="0.3">
      <c r="A583" s="10" t="s">
        <v>643</v>
      </c>
      <c r="B583" s="6" t="s">
        <v>644</v>
      </c>
      <c r="C583" s="11">
        <f t="shared" ref="C583:E584" si="279">SUM(C584)</f>
        <v>0</v>
      </c>
      <c r="D583" s="11">
        <f t="shared" si="279"/>
        <v>0</v>
      </c>
      <c r="E583" s="11">
        <f t="shared" si="279"/>
        <v>0</v>
      </c>
    </row>
    <row r="584" spans="1:5" s="41" customFormat="1" ht="56.25" hidden="1" customHeight="1" x14ac:dyDescent="0.3">
      <c r="A584" s="10" t="s">
        <v>645</v>
      </c>
      <c r="B584" s="6" t="s">
        <v>646</v>
      </c>
      <c r="C584" s="11">
        <f>SUM(C585)</f>
        <v>0</v>
      </c>
      <c r="D584" s="11">
        <f t="shared" si="279"/>
        <v>0</v>
      </c>
      <c r="E584" s="11">
        <f t="shared" si="279"/>
        <v>0</v>
      </c>
    </row>
    <row r="585" spans="1:5" s="41" customFormat="1" ht="56.25" hidden="1" customHeight="1" x14ac:dyDescent="0.3">
      <c r="A585" s="48" t="s">
        <v>647</v>
      </c>
      <c r="B585" s="46" t="s">
        <v>648</v>
      </c>
      <c r="C585" s="50">
        <v>0</v>
      </c>
      <c r="D585" s="50">
        <v>0</v>
      </c>
      <c r="E585" s="50">
        <v>0</v>
      </c>
    </row>
    <row r="586" spans="1:5" s="129" customFormat="1" ht="65.25" customHeight="1" x14ac:dyDescent="0.3">
      <c r="A586" s="67" t="s">
        <v>1078</v>
      </c>
      <c r="B586" s="68" t="s">
        <v>1081</v>
      </c>
      <c r="C586" s="123">
        <f>C587</f>
        <v>396258800</v>
      </c>
      <c r="D586" s="123">
        <f t="shared" ref="D586:E586" si="280">D587</f>
        <v>0</v>
      </c>
      <c r="E586" s="123">
        <f t="shared" si="280"/>
        <v>0</v>
      </c>
    </row>
    <row r="587" spans="1:5" s="129" customFormat="1" ht="58.5" customHeight="1" x14ac:dyDescent="0.3">
      <c r="A587" s="67" t="s">
        <v>1079</v>
      </c>
      <c r="B587" s="68" t="s">
        <v>1082</v>
      </c>
      <c r="C587" s="123">
        <f>C588</f>
        <v>396258800</v>
      </c>
      <c r="D587" s="123">
        <f t="shared" ref="D587:E587" si="281">D588</f>
        <v>0</v>
      </c>
      <c r="E587" s="123">
        <f t="shared" si="281"/>
        <v>0</v>
      </c>
    </row>
    <row r="588" spans="1:5" s="41" customFormat="1" ht="37.5" hidden="1" customHeight="1" x14ac:dyDescent="0.3">
      <c r="A588" s="48" t="s">
        <v>1080</v>
      </c>
      <c r="B588" s="46" t="s">
        <v>1103</v>
      </c>
      <c r="C588" s="50">
        <v>396258800</v>
      </c>
      <c r="D588" s="50">
        <v>0</v>
      </c>
      <c r="E588" s="50">
        <v>0</v>
      </c>
    </row>
    <row r="589" spans="1:5" s="41" customFormat="1" ht="37.5" hidden="1" customHeight="1" x14ac:dyDescent="0.3">
      <c r="A589" s="43" t="s">
        <v>649</v>
      </c>
      <c r="B589" s="44" t="s">
        <v>650</v>
      </c>
      <c r="C589" s="11">
        <f t="shared" ref="C589:E589" si="282">SUM(C590)</f>
        <v>0</v>
      </c>
      <c r="D589" s="11">
        <f t="shared" si="282"/>
        <v>0</v>
      </c>
      <c r="E589" s="11">
        <f t="shared" si="282"/>
        <v>0</v>
      </c>
    </row>
    <row r="590" spans="1:5" s="41" customFormat="1" ht="37.5" hidden="1" customHeight="1" x14ac:dyDescent="0.3">
      <c r="A590" s="43" t="s">
        <v>651</v>
      </c>
      <c r="B590" s="44" t="s">
        <v>652</v>
      </c>
      <c r="C590" s="11">
        <f>SUM(C591:C591)</f>
        <v>0</v>
      </c>
      <c r="D590" s="11">
        <f>SUM(D591:D591)</f>
        <v>0</v>
      </c>
      <c r="E590" s="11">
        <f>SUM(E591:E591)</f>
        <v>0</v>
      </c>
    </row>
    <row r="591" spans="1:5" s="38" customFormat="1" ht="56.25" hidden="1" customHeight="1" x14ac:dyDescent="0.3">
      <c r="A591" s="48" t="s">
        <v>653</v>
      </c>
      <c r="B591" s="46" t="s">
        <v>654</v>
      </c>
      <c r="C591" s="50">
        <v>0</v>
      </c>
      <c r="D591" s="50">
        <v>0</v>
      </c>
      <c r="E591" s="50">
        <v>0</v>
      </c>
    </row>
    <row r="592" spans="1:5" s="41" customFormat="1" ht="56.25" hidden="1" customHeight="1" x14ac:dyDescent="0.3">
      <c r="A592" s="10" t="s">
        <v>655</v>
      </c>
      <c r="B592" s="6" t="s">
        <v>656</v>
      </c>
      <c r="C592" s="11">
        <f t="shared" ref="C592:E592" si="283">SUM(C593)</f>
        <v>0</v>
      </c>
      <c r="D592" s="11">
        <f t="shared" si="283"/>
        <v>0</v>
      </c>
      <c r="E592" s="11">
        <f t="shared" si="283"/>
        <v>0</v>
      </c>
    </row>
    <row r="593" spans="1:5" s="41" customFormat="1" ht="64.5" hidden="1" customHeight="1" x14ac:dyDescent="0.3">
      <c r="A593" s="10" t="s">
        <v>657</v>
      </c>
      <c r="B593" s="6" t="s">
        <v>658</v>
      </c>
      <c r="C593" s="11">
        <f>SUM(C594:C594)</f>
        <v>0</v>
      </c>
      <c r="D593" s="11">
        <f t="shared" ref="D593:E593" si="284">SUM(D594:D594)</f>
        <v>0</v>
      </c>
      <c r="E593" s="11">
        <f t="shared" si="284"/>
        <v>0</v>
      </c>
    </row>
    <row r="594" spans="1:5" s="38" customFormat="1" ht="50.25" hidden="1" customHeight="1" x14ac:dyDescent="0.3">
      <c r="A594" s="48" t="s">
        <v>847</v>
      </c>
      <c r="B594" s="46" t="s">
        <v>659</v>
      </c>
      <c r="C594" s="50">
        <v>0</v>
      </c>
      <c r="D594" s="50">
        <v>0</v>
      </c>
      <c r="E594" s="50">
        <v>0</v>
      </c>
    </row>
    <row r="595" spans="1:5" ht="81.75" hidden="1" customHeight="1" x14ac:dyDescent="0.3">
      <c r="A595" s="10" t="s">
        <v>848</v>
      </c>
      <c r="B595" s="6" t="s">
        <v>660</v>
      </c>
      <c r="C595" s="11">
        <f>SUM(C596)</f>
        <v>0</v>
      </c>
      <c r="D595" s="11">
        <f t="shared" ref="D595:E596" si="285">SUM(D596)</f>
        <v>0</v>
      </c>
      <c r="E595" s="11">
        <f t="shared" si="285"/>
        <v>0</v>
      </c>
    </row>
    <row r="596" spans="1:5" ht="97.5" hidden="1" customHeight="1" x14ac:dyDescent="0.3">
      <c r="A596" s="10" t="s">
        <v>849</v>
      </c>
      <c r="B596" s="6" t="s">
        <v>661</v>
      </c>
      <c r="C596" s="11">
        <f>SUM(C597)</f>
        <v>0</v>
      </c>
      <c r="D596" s="11">
        <f t="shared" si="285"/>
        <v>0</v>
      </c>
      <c r="E596" s="11">
        <f t="shared" si="285"/>
        <v>0</v>
      </c>
    </row>
    <row r="597" spans="1:5" s="38" customFormat="1" ht="56.25" hidden="1" x14ac:dyDescent="0.3">
      <c r="A597" s="48" t="s">
        <v>1047</v>
      </c>
      <c r="B597" s="46" t="s">
        <v>662</v>
      </c>
      <c r="C597" s="50">
        <v>0</v>
      </c>
      <c r="D597" s="47">
        <v>0</v>
      </c>
      <c r="E597" s="50">
        <v>0</v>
      </c>
    </row>
    <row r="598" spans="1:5" s="41" customFormat="1" ht="79.5" customHeight="1" x14ac:dyDescent="0.3">
      <c r="A598" s="10" t="s">
        <v>663</v>
      </c>
      <c r="B598" s="6" t="s">
        <v>664</v>
      </c>
      <c r="C598" s="11">
        <f>SUM(C599)</f>
        <v>341545900</v>
      </c>
      <c r="D598" s="11">
        <f t="shared" ref="D598:E599" si="286">SUM(D599)</f>
        <v>391545900</v>
      </c>
      <c r="E598" s="11">
        <f t="shared" si="286"/>
        <v>375177200</v>
      </c>
    </row>
    <row r="599" spans="1:5" s="41" customFormat="1" ht="83.25" customHeight="1" x14ac:dyDescent="0.3">
      <c r="A599" s="10" t="s">
        <v>665</v>
      </c>
      <c r="B599" s="6" t="s">
        <v>666</v>
      </c>
      <c r="C599" s="11">
        <f>SUM(C600)</f>
        <v>341545900</v>
      </c>
      <c r="D599" s="11">
        <f t="shared" si="286"/>
        <v>391545900</v>
      </c>
      <c r="E599" s="11">
        <f t="shared" si="286"/>
        <v>375177200</v>
      </c>
    </row>
    <row r="600" spans="1:5" s="41" customFormat="1" ht="56.25" hidden="1" x14ac:dyDescent="0.3">
      <c r="A600" s="48" t="s">
        <v>667</v>
      </c>
      <c r="B600" s="46" t="s">
        <v>668</v>
      </c>
      <c r="C600" s="52">
        <v>341545900</v>
      </c>
      <c r="D600" s="52">
        <v>391545900</v>
      </c>
      <c r="E600" s="52">
        <v>375177200</v>
      </c>
    </row>
    <row r="601" spans="1:5" s="19" customFormat="1" ht="60.75" customHeight="1" x14ac:dyDescent="0.3">
      <c r="A601" s="10" t="s">
        <v>669</v>
      </c>
      <c r="B601" s="6" t="s">
        <v>670</v>
      </c>
      <c r="C601" s="11">
        <f>SUM(C602)</f>
        <v>1809426800</v>
      </c>
      <c r="D601" s="11">
        <f t="shared" ref="D601:E602" si="287">SUM(D602)</f>
        <v>1365428700</v>
      </c>
      <c r="E601" s="11">
        <f t="shared" si="287"/>
        <v>0</v>
      </c>
    </row>
    <row r="602" spans="1:5" s="19" customFormat="1" ht="63" customHeight="1" x14ac:dyDescent="0.3">
      <c r="A602" s="10" t="s">
        <v>671</v>
      </c>
      <c r="B602" s="6" t="s">
        <v>672</v>
      </c>
      <c r="C602" s="11">
        <f>SUM(C603)</f>
        <v>1809426800</v>
      </c>
      <c r="D602" s="11">
        <f t="shared" si="287"/>
        <v>1365428700</v>
      </c>
      <c r="E602" s="11">
        <f t="shared" si="287"/>
        <v>0</v>
      </c>
    </row>
    <row r="603" spans="1:5" s="38" customFormat="1" ht="62.25" hidden="1" customHeight="1" x14ac:dyDescent="0.3">
      <c r="A603" s="48" t="s">
        <v>673</v>
      </c>
      <c r="B603" s="46" t="s">
        <v>1048</v>
      </c>
      <c r="C603" s="52">
        <v>1809426800</v>
      </c>
      <c r="D603" s="52">
        <v>1365428700</v>
      </c>
      <c r="E603" s="52">
        <v>0</v>
      </c>
    </row>
    <row r="604" spans="1:5" s="41" customFormat="1" ht="77.25" hidden="1" customHeight="1" x14ac:dyDescent="0.3">
      <c r="A604" s="10" t="s">
        <v>674</v>
      </c>
      <c r="B604" s="6" t="s">
        <v>675</v>
      </c>
      <c r="C604" s="11">
        <f t="shared" ref="C604:E604" si="288">SUM(C605)</f>
        <v>0</v>
      </c>
      <c r="D604" s="11">
        <f t="shared" si="288"/>
        <v>0</v>
      </c>
      <c r="E604" s="11">
        <f t="shared" si="288"/>
        <v>0</v>
      </c>
    </row>
    <row r="605" spans="1:5" s="41" customFormat="1" ht="78" hidden="1" customHeight="1" x14ac:dyDescent="0.3">
      <c r="A605" s="10" t="s">
        <v>676</v>
      </c>
      <c r="B605" s="6" t="s">
        <v>677</v>
      </c>
      <c r="C605" s="11">
        <f>SUM(C606:C606)</f>
        <v>0</v>
      </c>
      <c r="D605" s="11">
        <f t="shared" ref="D605:E605" si="289">SUM(D606:D606)</f>
        <v>0</v>
      </c>
      <c r="E605" s="11">
        <f t="shared" si="289"/>
        <v>0</v>
      </c>
    </row>
    <row r="606" spans="1:5" s="38" customFormat="1" ht="55.5" hidden="1" customHeight="1" x14ac:dyDescent="0.3">
      <c r="A606" s="48" t="s">
        <v>678</v>
      </c>
      <c r="B606" s="46" t="s">
        <v>679</v>
      </c>
      <c r="C606" s="52">
        <v>0</v>
      </c>
      <c r="D606" s="52">
        <v>0</v>
      </c>
      <c r="E606" s="52">
        <v>0</v>
      </c>
    </row>
    <row r="607" spans="1:5" s="19" customFormat="1" ht="24" hidden="1" customHeight="1" x14ac:dyDescent="0.3">
      <c r="A607" s="10" t="s">
        <v>680</v>
      </c>
      <c r="B607" s="44" t="s">
        <v>681</v>
      </c>
      <c r="C607" s="11">
        <f>SUM(C608)</f>
        <v>0</v>
      </c>
      <c r="D607" s="11">
        <f t="shared" ref="D607:E608" si="290">SUM(D608)</f>
        <v>0</v>
      </c>
      <c r="E607" s="11">
        <f t="shared" si="290"/>
        <v>0</v>
      </c>
    </row>
    <row r="608" spans="1:5" s="19" customFormat="1" ht="29.25" hidden="1" customHeight="1" x14ac:dyDescent="0.3">
      <c r="A608" s="10" t="s">
        <v>682</v>
      </c>
      <c r="B608" s="44" t="s">
        <v>683</v>
      </c>
      <c r="C608" s="11">
        <f>SUM(C609)</f>
        <v>0</v>
      </c>
      <c r="D608" s="11">
        <f t="shared" si="290"/>
        <v>0</v>
      </c>
      <c r="E608" s="11">
        <f t="shared" si="290"/>
        <v>0</v>
      </c>
    </row>
    <row r="609" spans="1:5" s="38" customFormat="1" ht="56.25" hidden="1" x14ac:dyDescent="0.3">
      <c r="A609" s="48" t="s">
        <v>1055</v>
      </c>
      <c r="B609" s="46" t="s">
        <v>684</v>
      </c>
      <c r="C609" s="52">
        <v>0</v>
      </c>
      <c r="D609" s="52">
        <v>0</v>
      </c>
      <c r="E609" s="52">
        <v>0</v>
      </c>
    </row>
    <row r="610" spans="1:5" s="41" customFormat="1" ht="56.25" hidden="1" x14ac:dyDescent="0.3">
      <c r="A610" s="10" t="s">
        <v>685</v>
      </c>
      <c r="B610" s="44" t="s">
        <v>686</v>
      </c>
      <c r="C610" s="11">
        <f>SUM(C611)</f>
        <v>0</v>
      </c>
      <c r="D610" s="11">
        <f t="shared" ref="D610:E611" si="291">SUM(D611)</f>
        <v>0</v>
      </c>
      <c r="E610" s="11">
        <f t="shared" si="291"/>
        <v>0</v>
      </c>
    </row>
    <row r="611" spans="1:5" s="41" customFormat="1" ht="75" hidden="1" x14ac:dyDescent="0.3">
      <c r="A611" s="10" t="s">
        <v>687</v>
      </c>
      <c r="B611" s="44" t="s">
        <v>688</v>
      </c>
      <c r="C611" s="11">
        <f>SUM(C612)</f>
        <v>0</v>
      </c>
      <c r="D611" s="11">
        <f t="shared" si="291"/>
        <v>0</v>
      </c>
      <c r="E611" s="11">
        <f t="shared" si="291"/>
        <v>0</v>
      </c>
    </row>
    <row r="612" spans="1:5" s="38" customFormat="1" ht="56.25" hidden="1" x14ac:dyDescent="0.3">
      <c r="A612" s="48" t="s">
        <v>689</v>
      </c>
      <c r="B612" s="46" t="s">
        <v>690</v>
      </c>
      <c r="C612" s="50">
        <v>0</v>
      </c>
      <c r="D612" s="50">
        <v>0</v>
      </c>
      <c r="E612" s="50">
        <v>0</v>
      </c>
    </row>
    <row r="613" spans="1:5" s="41" customFormat="1" ht="43.5" customHeight="1" x14ac:dyDescent="0.3">
      <c r="A613" s="10" t="s">
        <v>691</v>
      </c>
      <c r="B613" s="44" t="s">
        <v>692</v>
      </c>
      <c r="C613" s="11">
        <f t="shared" ref="C613:E613" si="292">SUM(C614)</f>
        <v>5650600</v>
      </c>
      <c r="D613" s="11">
        <f t="shared" si="292"/>
        <v>6238100</v>
      </c>
      <c r="E613" s="11">
        <f t="shared" si="292"/>
        <v>6306400</v>
      </c>
    </row>
    <row r="614" spans="1:5" s="41" customFormat="1" ht="39.75" customHeight="1" x14ac:dyDescent="0.3">
      <c r="A614" s="10" t="s">
        <v>693</v>
      </c>
      <c r="B614" s="44" t="s">
        <v>694</v>
      </c>
      <c r="C614" s="11">
        <f t="shared" ref="C614:E614" si="293">C615</f>
        <v>5650600</v>
      </c>
      <c r="D614" s="11">
        <f t="shared" si="293"/>
        <v>6238100</v>
      </c>
      <c r="E614" s="11">
        <f t="shared" si="293"/>
        <v>6306400</v>
      </c>
    </row>
    <row r="615" spans="1:5" s="38" customFormat="1" ht="37.5" hidden="1" x14ac:dyDescent="0.3">
      <c r="A615" s="48" t="s">
        <v>695</v>
      </c>
      <c r="B615" s="46" t="s">
        <v>696</v>
      </c>
      <c r="C615" s="52">
        <v>5650600</v>
      </c>
      <c r="D615" s="52">
        <v>6238100</v>
      </c>
      <c r="E615" s="52">
        <v>6306400</v>
      </c>
    </row>
    <row r="616" spans="1:5" ht="27" hidden="1" customHeight="1" x14ac:dyDescent="0.3">
      <c r="A616" s="10" t="s">
        <v>697</v>
      </c>
      <c r="B616" s="6" t="s">
        <v>698</v>
      </c>
      <c r="C616" s="39">
        <f>SUM(C617)</f>
        <v>0</v>
      </c>
      <c r="D616" s="39">
        <f t="shared" ref="D616:E617" si="294">SUM(D617)</f>
        <v>0</v>
      </c>
      <c r="E616" s="39">
        <f t="shared" si="294"/>
        <v>0</v>
      </c>
    </row>
    <row r="617" spans="1:5" ht="28.5" hidden="1" customHeight="1" x14ac:dyDescent="0.3">
      <c r="A617" s="10" t="s">
        <v>699</v>
      </c>
      <c r="B617" s="6" t="s">
        <v>700</v>
      </c>
      <c r="C617" s="39">
        <f>SUM(C618)</f>
        <v>0</v>
      </c>
      <c r="D617" s="39">
        <f t="shared" si="294"/>
        <v>0</v>
      </c>
      <c r="E617" s="39">
        <f t="shared" si="294"/>
        <v>0</v>
      </c>
    </row>
    <row r="618" spans="1:5" s="38" customFormat="1" ht="35.25" hidden="1" customHeight="1" x14ac:dyDescent="0.3">
      <c r="A618" s="48" t="s">
        <v>1056</v>
      </c>
      <c r="B618" s="46" t="s">
        <v>701</v>
      </c>
      <c r="C618" s="52">
        <v>0</v>
      </c>
      <c r="D618" s="52">
        <v>0</v>
      </c>
      <c r="E618" s="52">
        <v>0</v>
      </c>
    </row>
    <row r="619" spans="1:5" s="41" customFormat="1" ht="42" customHeight="1" x14ac:dyDescent="0.3">
      <c r="A619" s="10" t="s">
        <v>702</v>
      </c>
      <c r="B619" s="44" t="s">
        <v>703</v>
      </c>
      <c r="C619" s="11">
        <f t="shared" ref="C619:E620" si="295">SUM(C620)</f>
        <v>1200000</v>
      </c>
      <c r="D619" s="11">
        <f t="shared" si="295"/>
        <v>1200000</v>
      </c>
      <c r="E619" s="11">
        <f t="shared" si="295"/>
        <v>1185600</v>
      </c>
    </row>
    <row r="620" spans="1:5" s="41" customFormat="1" ht="59.25" customHeight="1" x14ac:dyDescent="0.3">
      <c r="A620" s="10" t="s">
        <v>704</v>
      </c>
      <c r="B620" s="44" t="s">
        <v>705</v>
      </c>
      <c r="C620" s="11">
        <f t="shared" si="295"/>
        <v>1200000</v>
      </c>
      <c r="D620" s="11">
        <f t="shared" si="295"/>
        <v>1200000</v>
      </c>
      <c r="E620" s="11">
        <f t="shared" si="295"/>
        <v>1185600</v>
      </c>
    </row>
    <row r="621" spans="1:5" s="38" customFormat="1" ht="37.5" hidden="1" x14ac:dyDescent="0.3">
      <c r="A621" s="48" t="s">
        <v>1049</v>
      </c>
      <c r="B621" s="46" t="s">
        <v>706</v>
      </c>
      <c r="C621" s="52">
        <v>1200000</v>
      </c>
      <c r="D621" s="52">
        <v>1200000</v>
      </c>
      <c r="E621" s="52">
        <v>1185600</v>
      </c>
    </row>
    <row r="622" spans="1:5" s="41" customFormat="1" ht="25.5" customHeight="1" x14ac:dyDescent="0.3">
      <c r="A622" s="10" t="s">
        <v>707</v>
      </c>
      <c r="B622" s="6" t="s">
        <v>708</v>
      </c>
      <c r="C622" s="11">
        <f t="shared" ref="C622:E622" si="296">SUM(C623)</f>
        <v>42864900</v>
      </c>
      <c r="D622" s="11">
        <f t="shared" si="296"/>
        <v>5000000</v>
      </c>
      <c r="E622" s="11">
        <f t="shared" si="296"/>
        <v>0</v>
      </c>
    </row>
    <row r="623" spans="1:5" s="41" customFormat="1" ht="40.5" customHeight="1" x14ac:dyDescent="0.3">
      <c r="A623" s="10" t="s">
        <v>709</v>
      </c>
      <c r="B623" s="6" t="s">
        <v>710</v>
      </c>
      <c r="C623" s="11">
        <f>SUM(C624:C626)</f>
        <v>42864900</v>
      </c>
      <c r="D623" s="11">
        <f t="shared" ref="D623:E623" si="297">SUM(D624:D626)</f>
        <v>5000000</v>
      </c>
      <c r="E623" s="11">
        <f t="shared" si="297"/>
        <v>0</v>
      </c>
    </row>
    <row r="624" spans="1:5" s="38" customFormat="1" ht="75" hidden="1" customHeight="1" x14ac:dyDescent="0.3">
      <c r="A624" s="48" t="s">
        <v>1097</v>
      </c>
      <c r="B624" s="46" t="s">
        <v>850</v>
      </c>
      <c r="C624" s="50">
        <v>0</v>
      </c>
      <c r="D624" s="50">
        <v>5000000</v>
      </c>
      <c r="E624" s="50">
        <v>0</v>
      </c>
    </row>
    <row r="625" spans="1:46" s="38" customFormat="1" ht="74.25" hidden="1" customHeight="1" x14ac:dyDescent="0.3">
      <c r="A625" s="48" t="s">
        <v>1096</v>
      </c>
      <c r="B625" s="46" t="s">
        <v>850</v>
      </c>
      <c r="C625" s="50">
        <v>42864900</v>
      </c>
      <c r="D625" s="50">
        <v>0</v>
      </c>
      <c r="E625" s="50">
        <v>0</v>
      </c>
    </row>
    <row r="626" spans="1:46" s="38" customFormat="1" ht="18.75" hidden="1" customHeight="1" x14ac:dyDescent="0.3">
      <c r="A626" s="122" t="s">
        <v>871</v>
      </c>
      <c r="B626" s="46" t="s">
        <v>850</v>
      </c>
      <c r="C626" s="50">
        <v>0</v>
      </c>
      <c r="D626" s="50">
        <v>0</v>
      </c>
      <c r="E626" s="50">
        <v>0</v>
      </c>
    </row>
    <row r="627" spans="1:46" s="41" customFormat="1" ht="56.25" hidden="1" x14ac:dyDescent="0.3">
      <c r="A627" s="43" t="s">
        <v>711</v>
      </c>
      <c r="B627" s="44" t="s">
        <v>712</v>
      </c>
      <c r="C627" s="11">
        <f t="shared" ref="C627:E627" si="298">SUM(C628)</f>
        <v>0</v>
      </c>
      <c r="D627" s="11">
        <f t="shared" si="298"/>
        <v>0</v>
      </c>
      <c r="E627" s="11">
        <f t="shared" si="298"/>
        <v>0</v>
      </c>
    </row>
    <row r="628" spans="1:46" s="41" customFormat="1" ht="48" hidden="1" customHeight="1" x14ac:dyDescent="0.3">
      <c r="A628" s="43" t="s">
        <v>713</v>
      </c>
      <c r="B628" s="44" t="s">
        <v>714</v>
      </c>
      <c r="C628" s="11">
        <f>SUM(C629:C630)</f>
        <v>0</v>
      </c>
      <c r="D628" s="11">
        <f t="shared" ref="D628:E628" si="299">SUM(D629:D630)</f>
        <v>0</v>
      </c>
      <c r="E628" s="11">
        <f t="shared" si="299"/>
        <v>0</v>
      </c>
    </row>
    <row r="629" spans="1:46" s="41" customFormat="1" ht="56.25" hidden="1" x14ac:dyDescent="0.3">
      <c r="A629" s="45" t="s">
        <v>715</v>
      </c>
      <c r="B629" s="51" t="s">
        <v>716</v>
      </c>
      <c r="C629" s="52">
        <v>0</v>
      </c>
      <c r="D629" s="52">
        <v>0</v>
      </c>
      <c r="E629" s="52">
        <v>0</v>
      </c>
    </row>
    <row r="630" spans="1:46" s="38" customFormat="1" ht="100.5" hidden="1" customHeight="1" x14ac:dyDescent="0.3">
      <c r="A630" s="48" t="s">
        <v>717</v>
      </c>
      <c r="B630" s="46" t="s">
        <v>718</v>
      </c>
      <c r="C630" s="50">
        <v>0</v>
      </c>
      <c r="D630" s="50">
        <v>0</v>
      </c>
      <c r="E630" s="50">
        <v>0</v>
      </c>
    </row>
    <row r="631" spans="1:46" s="41" customFormat="1" ht="38.25" customHeight="1" x14ac:dyDescent="0.3">
      <c r="A631" s="10" t="s">
        <v>719</v>
      </c>
      <c r="B631" s="6" t="s">
        <v>720</v>
      </c>
      <c r="C631" s="11">
        <f t="shared" ref="C631:E632" si="300">SUM(C632)</f>
        <v>362045500</v>
      </c>
      <c r="D631" s="11">
        <f t="shared" si="300"/>
        <v>334102000</v>
      </c>
      <c r="E631" s="11">
        <f t="shared" si="300"/>
        <v>0</v>
      </c>
    </row>
    <row r="632" spans="1:46" s="41" customFormat="1" ht="42.75" customHeight="1" x14ac:dyDescent="0.3">
      <c r="A632" s="10" t="s">
        <v>721</v>
      </c>
      <c r="B632" s="6" t="s">
        <v>722</v>
      </c>
      <c r="C632" s="11">
        <f>SUM(C633)</f>
        <v>362045500</v>
      </c>
      <c r="D632" s="11">
        <f t="shared" si="300"/>
        <v>334102000</v>
      </c>
      <c r="E632" s="11">
        <f t="shared" si="300"/>
        <v>0</v>
      </c>
    </row>
    <row r="633" spans="1:46" s="41" customFormat="1" ht="37.5" hidden="1" x14ac:dyDescent="0.3">
      <c r="A633" s="48" t="s">
        <v>723</v>
      </c>
      <c r="B633" s="46" t="s">
        <v>1050</v>
      </c>
      <c r="C633" s="52">
        <v>362045500</v>
      </c>
      <c r="D633" s="52">
        <v>334102000</v>
      </c>
      <c r="E633" s="116">
        <v>0</v>
      </c>
    </row>
    <row r="634" spans="1:46" s="41" customFormat="1" ht="18.75" hidden="1" customHeight="1" x14ac:dyDescent="0.3">
      <c r="A634" s="67" t="s">
        <v>860</v>
      </c>
      <c r="B634" s="68" t="s">
        <v>861</v>
      </c>
      <c r="C634" s="69">
        <f>C635</f>
        <v>0</v>
      </c>
      <c r="D634" s="115">
        <v>0</v>
      </c>
      <c r="E634" s="118">
        <v>0</v>
      </c>
      <c r="G634" s="84"/>
      <c r="H634" s="86"/>
      <c r="J634" s="84"/>
      <c r="K634" s="84"/>
      <c r="M634" s="84"/>
      <c r="O634" s="84"/>
      <c r="S634" s="105"/>
      <c r="T634" s="104"/>
      <c r="V634" s="104"/>
      <c r="Z634" s="104"/>
      <c r="AD634" s="84"/>
      <c r="AH634" s="105"/>
      <c r="AI634" s="105"/>
      <c r="AJ634" s="104"/>
      <c r="AK634" s="114"/>
      <c r="AR634" s="84"/>
      <c r="AT634" s="104"/>
    </row>
    <row r="635" spans="1:46" s="73" customFormat="1" ht="18.75" hidden="1" customHeight="1" x14ac:dyDescent="0.3">
      <c r="A635" s="70" t="s">
        <v>858</v>
      </c>
      <c r="B635" s="71" t="s">
        <v>859</v>
      </c>
      <c r="C635" s="72">
        <f>C636</f>
        <v>0</v>
      </c>
      <c r="D635" s="80">
        <v>0</v>
      </c>
      <c r="E635" s="119">
        <v>0</v>
      </c>
      <c r="F635" s="83"/>
      <c r="G635" s="83"/>
      <c r="H635" s="81"/>
      <c r="I635" s="81"/>
      <c r="J635" s="83"/>
      <c r="K635" s="83"/>
      <c r="L635" s="81"/>
      <c r="M635" s="83"/>
      <c r="N635" s="81"/>
      <c r="O635" s="83"/>
      <c r="P635" s="81"/>
      <c r="Q635" s="82"/>
      <c r="R635" s="99"/>
      <c r="S635" s="99"/>
      <c r="T635" s="81"/>
      <c r="U635" s="82"/>
      <c r="V635" s="81"/>
      <c r="W635" s="81"/>
      <c r="X635" s="93"/>
      <c r="Y635" s="99"/>
      <c r="Z635" s="99"/>
      <c r="AA635" s="81"/>
      <c r="AB635" s="81"/>
      <c r="AC635" s="82"/>
      <c r="AD635" s="81"/>
      <c r="AE635" s="83"/>
      <c r="AF635" s="82"/>
      <c r="AG635" s="99"/>
      <c r="AH635" s="99"/>
      <c r="AI635" s="99"/>
      <c r="AJ635" s="81"/>
      <c r="AK635" s="83"/>
      <c r="AL635" s="81"/>
      <c r="AM635" s="81"/>
      <c r="AN635" s="82"/>
      <c r="AO635" s="81"/>
      <c r="AP635" s="99"/>
      <c r="AQ635" s="81"/>
      <c r="AR635" s="83"/>
      <c r="AS635" s="82"/>
      <c r="AT635" s="81"/>
    </row>
    <row r="636" spans="1:46" s="73" customFormat="1" ht="18.75" hidden="1" customHeight="1" x14ac:dyDescent="0.3">
      <c r="A636" s="75" t="s">
        <v>862</v>
      </c>
      <c r="B636" s="76" t="s">
        <v>863</v>
      </c>
      <c r="C636" s="77">
        <v>0</v>
      </c>
      <c r="D636" s="88">
        <v>0</v>
      </c>
      <c r="E636" s="120">
        <v>0</v>
      </c>
      <c r="F636" s="93"/>
      <c r="G636" s="93"/>
      <c r="H636" s="92"/>
      <c r="I636" s="92"/>
      <c r="J636" s="93"/>
      <c r="K636" s="93"/>
      <c r="L636" s="92"/>
      <c r="M636" s="93"/>
      <c r="N636" s="92"/>
      <c r="O636" s="93"/>
      <c r="P636" s="92"/>
      <c r="Q636" s="94"/>
      <c r="R636" s="100"/>
      <c r="S636" s="100"/>
      <c r="T636" s="92"/>
      <c r="U636" s="94"/>
      <c r="V636" s="92"/>
      <c r="W636" s="92"/>
      <c r="X636" s="85"/>
      <c r="Y636" s="95"/>
      <c r="Z636" s="102"/>
      <c r="AA636" s="87"/>
      <c r="AB636" s="87"/>
      <c r="AC636" s="95"/>
      <c r="AD636" s="87"/>
      <c r="AE636" s="85"/>
      <c r="AG636" s="102"/>
      <c r="AH636" s="102"/>
      <c r="AI636" s="102"/>
      <c r="AJ636" s="87"/>
      <c r="AK636" s="85"/>
      <c r="AL636" s="87"/>
      <c r="AM636" s="87"/>
      <c r="AO636" s="87"/>
      <c r="AP636" s="102"/>
      <c r="AQ636" s="87"/>
      <c r="AR636" s="85"/>
      <c r="AT636" s="87"/>
    </row>
    <row r="637" spans="1:46" s="73" customFormat="1" ht="18.75" hidden="1" customHeight="1" x14ac:dyDescent="0.3">
      <c r="A637" s="70" t="s">
        <v>864</v>
      </c>
      <c r="B637" s="71" t="s">
        <v>867</v>
      </c>
      <c r="C637" s="72">
        <v>0</v>
      </c>
      <c r="D637" s="80">
        <v>0</v>
      </c>
      <c r="E637" s="119">
        <f>E639</f>
        <v>0</v>
      </c>
      <c r="F637" s="90"/>
      <c r="G637" s="90"/>
      <c r="H637" s="89"/>
      <c r="I637" s="89"/>
      <c r="J637" s="90"/>
      <c r="K637" s="90"/>
      <c r="L637" s="89"/>
      <c r="M637" s="90"/>
      <c r="N637" s="89"/>
      <c r="O637" s="90"/>
      <c r="P637" s="89"/>
      <c r="Q637" s="91"/>
      <c r="R637" s="101"/>
      <c r="S637" s="101"/>
      <c r="T637" s="89"/>
      <c r="U637" s="91"/>
      <c r="V637" s="89"/>
      <c r="W637" s="89"/>
      <c r="X637" s="81"/>
      <c r="Y637" s="82"/>
      <c r="Z637" s="99"/>
      <c r="AA637" s="81"/>
      <c r="AB637" s="81"/>
      <c r="AC637" s="82"/>
      <c r="AD637" s="81"/>
      <c r="AE637" s="83"/>
      <c r="AF637" s="82"/>
      <c r="AG637" s="99"/>
      <c r="AH637" s="100"/>
      <c r="AI637" s="102"/>
      <c r="AJ637" s="87"/>
      <c r="AK637" s="85"/>
      <c r="AL637" s="87"/>
      <c r="AM637" s="87"/>
      <c r="AO637" s="87"/>
      <c r="AP637" s="102"/>
      <c r="AQ637" s="87"/>
      <c r="AR637" s="85"/>
      <c r="AT637" s="87"/>
    </row>
    <row r="638" spans="1:46" s="73" customFormat="1" ht="37.5" hidden="1" customHeight="1" x14ac:dyDescent="0.3">
      <c r="A638" s="70" t="s">
        <v>865</v>
      </c>
      <c r="B638" s="71" t="s">
        <v>868</v>
      </c>
      <c r="C638" s="72">
        <v>0</v>
      </c>
      <c r="D638" s="80">
        <v>0</v>
      </c>
      <c r="E638" s="121">
        <f>E639</f>
        <v>0</v>
      </c>
      <c r="F638" s="90"/>
      <c r="G638" s="90"/>
      <c r="H638" s="89"/>
      <c r="I638" s="89"/>
      <c r="J638" s="90"/>
      <c r="K638" s="90"/>
      <c r="L638" s="89"/>
      <c r="M638" s="90"/>
      <c r="N638" s="89"/>
      <c r="O638" s="90"/>
      <c r="P638" s="89"/>
      <c r="Q638" s="91"/>
      <c r="R638" s="101"/>
      <c r="S638" s="101"/>
      <c r="T638" s="89"/>
      <c r="U638" s="91"/>
      <c r="V638" s="89"/>
      <c r="W638" s="89"/>
      <c r="X638" s="89"/>
      <c r="Y638" s="91"/>
      <c r="Z638" s="101"/>
      <c r="AA638" s="89"/>
      <c r="AB638" s="89"/>
      <c r="AC638" s="91"/>
      <c r="AD638" s="89"/>
      <c r="AE638" s="90"/>
      <c r="AF638" s="91"/>
      <c r="AG638" s="101"/>
      <c r="AH638" s="99"/>
      <c r="AI638" s="99"/>
      <c r="AJ638" s="81"/>
      <c r="AK638" s="83"/>
      <c r="AL638" s="81"/>
      <c r="AM638" s="81"/>
      <c r="AN638" s="82"/>
      <c r="AO638" s="81"/>
      <c r="AP638" s="99"/>
      <c r="AQ638" s="81"/>
      <c r="AR638" s="81"/>
      <c r="AS638" s="82"/>
      <c r="AT638" s="81"/>
    </row>
    <row r="639" spans="1:46" s="73" customFormat="1" ht="18.75" hidden="1" customHeight="1" x14ac:dyDescent="0.3">
      <c r="A639" s="75" t="s">
        <v>866</v>
      </c>
      <c r="B639" s="76" t="s">
        <v>869</v>
      </c>
      <c r="C639" s="77">
        <v>0</v>
      </c>
      <c r="D639" s="77">
        <v>0</v>
      </c>
      <c r="E639" s="117">
        <v>0</v>
      </c>
      <c r="F639" s="78"/>
      <c r="G639" s="85"/>
      <c r="H639" s="87"/>
      <c r="I639" s="87"/>
      <c r="J639" s="85"/>
      <c r="K639" s="85"/>
      <c r="L639" s="87"/>
      <c r="M639" s="85"/>
      <c r="N639" s="87"/>
      <c r="O639" s="85"/>
      <c r="P639" s="87"/>
      <c r="R639" s="102"/>
      <c r="S639" s="102"/>
      <c r="T639" s="87"/>
      <c r="V639" s="87"/>
      <c r="W639" s="87"/>
      <c r="X639" s="87"/>
      <c r="Y639" s="95"/>
      <c r="Z639" s="102"/>
      <c r="AA639" s="87"/>
      <c r="AB639" s="87"/>
      <c r="AC639" s="95"/>
      <c r="AD639" s="87"/>
      <c r="AE639" s="85"/>
      <c r="AG639" s="102"/>
      <c r="AH639" s="102"/>
      <c r="AI639" s="102"/>
      <c r="AJ639" s="102"/>
      <c r="AK639" s="85"/>
      <c r="AL639" s="87"/>
      <c r="AM639" s="87"/>
      <c r="AO639" s="87"/>
      <c r="AP639" s="102"/>
      <c r="AQ639" s="87"/>
      <c r="AR639" s="85"/>
      <c r="AT639" s="87"/>
    </row>
    <row r="640" spans="1:46" s="139" customFormat="1" ht="39.75" customHeight="1" x14ac:dyDescent="0.3">
      <c r="A640" s="70" t="s">
        <v>1083</v>
      </c>
      <c r="B640" s="71" t="s">
        <v>1086</v>
      </c>
      <c r="C640" s="72">
        <f>C641</f>
        <v>267638000</v>
      </c>
      <c r="D640" s="72">
        <f t="shared" ref="D640:E640" si="301">D641</f>
        <v>0</v>
      </c>
      <c r="E640" s="72">
        <f t="shared" si="301"/>
        <v>0</v>
      </c>
      <c r="F640" s="136"/>
      <c r="G640" s="137"/>
      <c r="H640" s="138"/>
      <c r="I640" s="138"/>
      <c r="J640" s="137"/>
      <c r="K640" s="137"/>
      <c r="L640" s="138"/>
      <c r="M640" s="137"/>
      <c r="N640" s="138"/>
      <c r="O640" s="137"/>
      <c r="P640" s="138"/>
      <c r="R640" s="140"/>
      <c r="S640" s="140"/>
      <c r="T640" s="138"/>
      <c r="V640" s="138"/>
      <c r="W640" s="138"/>
      <c r="X640" s="138"/>
      <c r="Y640" s="141"/>
      <c r="Z640" s="140"/>
      <c r="AA640" s="138"/>
      <c r="AB640" s="138"/>
      <c r="AC640" s="141"/>
      <c r="AD640" s="138"/>
      <c r="AE640" s="137"/>
      <c r="AG640" s="140"/>
      <c r="AH640" s="140"/>
      <c r="AI640" s="140"/>
      <c r="AJ640" s="140"/>
      <c r="AK640" s="137"/>
      <c r="AL640" s="138"/>
      <c r="AM640" s="138"/>
      <c r="AO640" s="138"/>
      <c r="AP640" s="140"/>
      <c r="AQ640" s="138"/>
      <c r="AR640" s="137"/>
      <c r="AT640" s="138"/>
    </row>
    <row r="641" spans="1:46" s="139" customFormat="1" ht="56.25" x14ac:dyDescent="0.3">
      <c r="A641" s="70" t="s">
        <v>1084</v>
      </c>
      <c r="B641" s="71" t="s">
        <v>1087</v>
      </c>
      <c r="C641" s="72">
        <f>C642</f>
        <v>267638000</v>
      </c>
      <c r="D641" s="72">
        <f t="shared" ref="D641:E641" si="302">D642</f>
        <v>0</v>
      </c>
      <c r="E641" s="72">
        <f t="shared" si="302"/>
        <v>0</v>
      </c>
      <c r="F641" s="136"/>
      <c r="G641" s="137"/>
      <c r="H641" s="138"/>
      <c r="I641" s="138"/>
      <c r="J641" s="137"/>
      <c r="K641" s="137"/>
      <c r="L641" s="138"/>
      <c r="M641" s="137"/>
      <c r="N641" s="138"/>
      <c r="O641" s="137"/>
      <c r="P641" s="138"/>
      <c r="R641" s="140"/>
      <c r="S641" s="140"/>
      <c r="T641" s="138"/>
      <c r="V641" s="138"/>
      <c r="W641" s="138"/>
      <c r="X641" s="138"/>
      <c r="Y641" s="141"/>
      <c r="Z641" s="140"/>
      <c r="AA641" s="138"/>
      <c r="AB641" s="138"/>
      <c r="AC641" s="141"/>
      <c r="AD641" s="138"/>
      <c r="AE641" s="137"/>
      <c r="AG641" s="140"/>
      <c r="AH641" s="140"/>
      <c r="AI641" s="140"/>
      <c r="AJ641" s="140"/>
      <c r="AK641" s="137"/>
      <c r="AL641" s="138"/>
      <c r="AM641" s="138"/>
      <c r="AO641" s="138"/>
      <c r="AP641" s="140"/>
      <c r="AQ641" s="138"/>
      <c r="AR641" s="137"/>
      <c r="AT641" s="138"/>
    </row>
    <row r="642" spans="1:46" s="73" customFormat="1" ht="31.5" hidden="1" x14ac:dyDescent="0.3">
      <c r="A642" s="75" t="s">
        <v>1085</v>
      </c>
      <c r="B642" s="76" t="s">
        <v>1098</v>
      </c>
      <c r="C642" s="77">
        <v>267638000</v>
      </c>
      <c r="D642" s="77">
        <v>0</v>
      </c>
      <c r="E642" s="117">
        <v>0</v>
      </c>
      <c r="F642" s="78"/>
      <c r="G642" s="85"/>
      <c r="H642" s="87"/>
      <c r="I642" s="87"/>
      <c r="J642" s="85"/>
      <c r="K642" s="85"/>
      <c r="L642" s="87"/>
      <c r="M642" s="85"/>
      <c r="N642" s="87"/>
      <c r="O642" s="85"/>
      <c r="P642" s="87"/>
      <c r="R642" s="102"/>
      <c r="S642" s="102"/>
      <c r="T642" s="87"/>
      <c r="V642" s="87"/>
      <c r="W642" s="87"/>
      <c r="X642" s="87"/>
      <c r="Y642" s="95"/>
      <c r="Z642" s="102"/>
      <c r="AA642" s="87"/>
      <c r="AB642" s="87"/>
      <c r="AC642" s="95"/>
      <c r="AD642" s="87"/>
      <c r="AE642" s="85"/>
      <c r="AG642" s="102"/>
      <c r="AH642" s="102"/>
      <c r="AI642" s="102"/>
      <c r="AJ642" s="102"/>
      <c r="AK642" s="85"/>
      <c r="AL642" s="87"/>
      <c r="AM642" s="87"/>
      <c r="AO642" s="87"/>
      <c r="AP642" s="102"/>
      <c r="AQ642" s="87"/>
      <c r="AR642" s="85"/>
      <c r="AT642" s="87"/>
    </row>
    <row r="643" spans="1:46" s="73" customFormat="1" ht="56.25" hidden="1" x14ac:dyDescent="0.3">
      <c r="A643" s="124" t="s">
        <v>883</v>
      </c>
      <c r="B643" s="71" t="s">
        <v>885</v>
      </c>
      <c r="C643" s="72">
        <f>C644</f>
        <v>0</v>
      </c>
      <c r="D643" s="72">
        <f t="shared" ref="D643:E643" si="303">D644</f>
        <v>0</v>
      </c>
      <c r="E643" s="72">
        <f t="shared" si="303"/>
        <v>0</v>
      </c>
      <c r="F643" s="78"/>
      <c r="G643" s="85"/>
      <c r="H643" s="87"/>
      <c r="I643" s="87"/>
      <c r="J643" s="85"/>
      <c r="K643" s="85"/>
      <c r="L643" s="87"/>
      <c r="M643" s="85"/>
      <c r="N643" s="87"/>
      <c r="O643" s="85"/>
      <c r="P643" s="87"/>
      <c r="R643" s="102"/>
      <c r="S643" s="102"/>
      <c r="T643" s="87"/>
      <c r="V643" s="87"/>
      <c r="W643" s="87"/>
      <c r="X643" s="87"/>
      <c r="Y643" s="95"/>
      <c r="Z643" s="102"/>
      <c r="AA643" s="87"/>
      <c r="AB643" s="87"/>
      <c r="AC643" s="95"/>
      <c r="AD643" s="87"/>
      <c r="AE643" s="85"/>
      <c r="AG643" s="102"/>
      <c r="AH643" s="102"/>
      <c r="AI643" s="102"/>
      <c r="AJ643" s="102"/>
      <c r="AK643" s="85"/>
      <c r="AL643" s="87"/>
      <c r="AM643" s="87"/>
      <c r="AO643" s="87"/>
      <c r="AP643" s="102"/>
      <c r="AQ643" s="87"/>
      <c r="AR643" s="85"/>
      <c r="AT643" s="87"/>
    </row>
    <row r="644" spans="1:46" s="73" customFormat="1" ht="56.25" hidden="1" x14ac:dyDescent="0.3">
      <c r="A644" s="124" t="s">
        <v>882</v>
      </c>
      <c r="B644" s="71" t="s">
        <v>884</v>
      </c>
      <c r="C644" s="72">
        <f>C645</f>
        <v>0</v>
      </c>
      <c r="D644" s="72">
        <f t="shared" ref="D644:E644" si="304">D645</f>
        <v>0</v>
      </c>
      <c r="E644" s="72">
        <f t="shared" si="304"/>
        <v>0</v>
      </c>
      <c r="F644" s="78"/>
      <c r="G644" s="85"/>
      <c r="H644" s="87"/>
      <c r="I644" s="87"/>
      <c r="J644" s="85"/>
      <c r="K644" s="85"/>
      <c r="L644" s="87"/>
      <c r="M644" s="85"/>
      <c r="N644" s="87"/>
      <c r="O644" s="85"/>
      <c r="P644" s="87"/>
      <c r="R644" s="102"/>
      <c r="S644" s="102"/>
      <c r="T644" s="87"/>
      <c r="V644" s="87"/>
      <c r="W644" s="87"/>
      <c r="X644" s="87"/>
      <c r="Y644" s="95"/>
      <c r="Z644" s="102"/>
      <c r="AA644" s="87"/>
      <c r="AB644" s="87"/>
      <c r="AC644" s="95"/>
      <c r="AD644" s="87"/>
      <c r="AE644" s="85"/>
      <c r="AG644" s="102"/>
      <c r="AH644" s="102"/>
      <c r="AI644" s="102"/>
      <c r="AJ644" s="102"/>
      <c r="AK644" s="85"/>
      <c r="AL644" s="87"/>
      <c r="AM644" s="87"/>
      <c r="AO644" s="87"/>
      <c r="AP644" s="102"/>
      <c r="AQ644" s="87"/>
      <c r="AR644" s="85"/>
      <c r="AT644" s="87"/>
    </row>
    <row r="645" spans="1:46" s="73" customFormat="1" ht="37.5" hidden="1" x14ac:dyDescent="0.3">
      <c r="A645" s="125" t="s">
        <v>886</v>
      </c>
      <c r="B645" s="76" t="s">
        <v>906</v>
      </c>
      <c r="C645" s="126">
        <v>0</v>
      </c>
      <c r="D645" s="126">
        <v>0</v>
      </c>
      <c r="E645" s="127">
        <v>0</v>
      </c>
      <c r="F645" s="78"/>
      <c r="G645" s="85"/>
      <c r="H645" s="87"/>
      <c r="I645" s="87"/>
      <c r="J645" s="85"/>
      <c r="K645" s="85"/>
      <c r="L645" s="87"/>
      <c r="M645" s="85"/>
      <c r="N645" s="87"/>
      <c r="O645" s="85"/>
      <c r="P645" s="87"/>
      <c r="R645" s="102"/>
      <c r="S645" s="102"/>
      <c r="T645" s="87"/>
      <c r="V645" s="87"/>
      <c r="W645" s="87"/>
      <c r="X645" s="87"/>
      <c r="Y645" s="95"/>
      <c r="Z645" s="102"/>
      <c r="AA645" s="87"/>
      <c r="AB645" s="87"/>
      <c r="AC645" s="95"/>
      <c r="AD645" s="87"/>
      <c r="AE645" s="85"/>
      <c r="AG645" s="102"/>
      <c r="AH645" s="102"/>
      <c r="AI645" s="102"/>
      <c r="AJ645" s="102"/>
      <c r="AK645" s="85"/>
      <c r="AL645" s="87"/>
      <c r="AM645" s="87"/>
      <c r="AO645" s="87"/>
      <c r="AP645" s="102"/>
      <c r="AQ645" s="87"/>
      <c r="AR645" s="85"/>
      <c r="AT645" s="87"/>
    </row>
    <row r="646" spans="1:46" s="41" customFormat="1" ht="23.25" customHeight="1" x14ac:dyDescent="0.3">
      <c r="A646" s="43" t="s">
        <v>724</v>
      </c>
      <c r="B646" s="44" t="s">
        <v>725</v>
      </c>
      <c r="C646" s="11">
        <f t="shared" ref="C646:E646" si="305">SUM(C647)</f>
        <v>332118700</v>
      </c>
      <c r="D646" s="11">
        <f t="shared" si="305"/>
        <v>276347000</v>
      </c>
      <c r="E646" s="11">
        <f t="shared" si="305"/>
        <v>368638700</v>
      </c>
      <c r="F646" s="79"/>
      <c r="G646" s="84"/>
      <c r="H646" s="86"/>
      <c r="I646" s="86"/>
      <c r="J646" s="84"/>
      <c r="K646" s="84"/>
      <c r="L646" s="86"/>
      <c r="M646" s="84"/>
      <c r="N646" s="86"/>
      <c r="O646" s="84"/>
      <c r="P646" s="86"/>
      <c r="R646" s="103"/>
      <c r="S646" s="103"/>
      <c r="T646" s="86"/>
      <c r="V646" s="86"/>
      <c r="W646" s="86"/>
      <c r="X646" s="86"/>
      <c r="Y646" s="107"/>
      <c r="Z646" s="103"/>
      <c r="AA646" s="86"/>
      <c r="AB646" s="86"/>
      <c r="AC646" s="107"/>
      <c r="AD646" s="86"/>
      <c r="AE646" s="84"/>
      <c r="AG646" s="103"/>
      <c r="AH646" s="106"/>
      <c r="AI646" s="106"/>
      <c r="AJ646" s="103"/>
      <c r="AK646" s="84"/>
      <c r="AL646" s="86"/>
      <c r="AM646" s="86"/>
      <c r="AO646" s="98"/>
      <c r="AP646" s="106"/>
      <c r="AQ646" s="98"/>
      <c r="AR646" s="84"/>
      <c r="AT646" s="86"/>
    </row>
    <row r="647" spans="1:46" s="41" customFormat="1" ht="27.75" customHeight="1" x14ac:dyDescent="0.3">
      <c r="A647" s="43" t="s">
        <v>726</v>
      </c>
      <c r="B647" s="44" t="s">
        <v>727</v>
      </c>
      <c r="C647" s="11">
        <f>SUM(C648:C669)</f>
        <v>332118700</v>
      </c>
      <c r="D647" s="11">
        <f t="shared" ref="D647:E647" si="306">SUM(D648:D669)</f>
        <v>276347000</v>
      </c>
      <c r="E647" s="11">
        <f t="shared" si="306"/>
        <v>368638700</v>
      </c>
      <c r="K647" s="84"/>
      <c r="L647" s="86"/>
      <c r="M647" s="84"/>
      <c r="O647" s="84"/>
      <c r="P647" s="86"/>
      <c r="R647" s="103"/>
      <c r="S647" s="106"/>
      <c r="T647" s="86"/>
      <c r="V647" s="98"/>
      <c r="W647" s="98"/>
      <c r="Z647" s="106"/>
      <c r="AA647" s="86"/>
      <c r="AB647" s="98"/>
      <c r="AC647" s="109"/>
      <c r="AD647" s="103"/>
      <c r="AE647" s="84"/>
      <c r="AG647" s="98"/>
      <c r="AJ647" s="103"/>
      <c r="AK647" s="84"/>
      <c r="AR647" s="84"/>
      <c r="AT647" s="98"/>
    </row>
    <row r="648" spans="1:46" s="41" customFormat="1" ht="41.25" hidden="1" customHeight="1" x14ac:dyDescent="0.3">
      <c r="A648" s="48" t="s">
        <v>728</v>
      </c>
      <c r="B648" s="46" t="s">
        <v>729</v>
      </c>
      <c r="C648" s="52">
        <v>33925100</v>
      </c>
      <c r="D648" s="52">
        <v>51277500</v>
      </c>
      <c r="E648" s="52">
        <v>51277500</v>
      </c>
      <c r="R648" s="86"/>
      <c r="T648" s="86"/>
      <c r="AA648" s="86"/>
      <c r="AD648" s="103"/>
      <c r="AE648" s="84"/>
      <c r="AJ648" s="103"/>
      <c r="AK648" s="84"/>
    </row>
    <row r="649" spans="1:46" s="19" customFormat="1" ht="42.75" hidden="1" customHeight="1" x14ac:dyDescent="0.3">
      <c r="A649" s="62" t="s">
        <v>914</v>
      </c>
      <c r="B649" s="46" t="s">
        <v>730</v>
      </c>
      <c r="C649" s="47">
        <v>0</v>
      </c>
      <c r="D649" s="47">
        <v>0</v>
      </c>
      <c r="E649" s="52">
        <v>0</v>
      </c>
      <c r="R649" s="96"/>
      <c r="T649" s="96"/>
      <c r="AA649" s="96"/>
      <c r="AD649" s="110"/>
      <c r="AE649" s="111"/>
      <c r="AJ649" s="110"/>
      <c r="AK649" s="111"/>
    </row>
    <row r="650" spans="1:46" s="41" customFormat="1" ht="25.5" hidden="1" customHeight="1" x14ac:dyDescent="0.3">
      <c r="A650" s="48" t="s">
        <v>731</v>
      </c>
      <c r="B650" s="46" t="s">
        <v>732</v>
      </c>
      <c r="C650" s="47">
        <v>0</v>
      </c>
      <c r="D650" s="47">
        <v>0</v>
      </c>
      <c r="E650" s="52">
        <v>0</v>
      </c>
      <c r="R650" s="86"/>
      <c r="T650" s="86"/>
      <c r="AA650" s="86"/>
      <c r="AD650" s="103"/>
      <c r="AE650" s="84"/>
      <c r="AJ650" s="103"/>
      <c r="AK650" s="84"/>
    </row>
    <row r="651" spans="1:46" s="41" customFormat="1" ht="34.5" hidden="1" customHeight="1" x14ac:dyDescent="0.3">
      <c r="A651" s="48" t="s">
        <v>733</v>
      </c>
      <c r="B651" s="46" t="s">
        <v>732</v>
      </c>
      <c r="C651" s="52">
        <v>0</v>
      </c>
      <c r="D651" s="52">
        <v>0</v>
      </c>
      <c r="E651" s="52">
        <v>0</v>
      </c>
      <c r="R651" s="86"/>
      <c r="T651" s="86"/>
      <c r="AA651" s="86"/>
      <c r="AD651" s="103"/>
      <c r="AE651" s="84"/>
      <c r="AJ651" s="103"/>
      <c r="AK651" s="84"/>
    </row>
    <row r="652" spans="1:46" s="41" customFormat="1" ht="34.5" hidden="1" customHeight="1" x14ac:dyDescent="0.3">
      <c r="A652" s="48" t="s">
        <v>870</v>
      </c>
      <c r="B652" s="46" t="s">
        <v>735</v>
      </c>
      <c r="C652" s="52">
        <v>0</v>
      </c>
      <c r="D652" s="52">
        <v>0</v>
      </c>
      <c r="E652" s="52">
        <v>0</v>
      </c>
      <c r="R652" s="86"/>
      <c r="T652" s="86"/>
      <c r="AA652" s="86"/>
      <c r="AD652" s="103"/>
      <c r="AE652" s="84"/>
      <c r="AJ652" s="103"/>
      <c r="AK652" s="84"/>
    </row>
    <row r="653" spans="1:46" s="41" customFormat="1" ht="35.25" hidden="1" customHeight="1" x14ac:dyDescent="0.3">
      <c r="A653" s="48" t="s">
        <v>734</v>
      </c>
      <c r="B653" s="46" t="s">
        <v>735</v>
      </c>
      <c r="C653" s="52">
        <v>0</v>
      </c>
      <c r="D653" s="52">
        <v>0</v>
      </c>
      <c r="E653" s="52">
        <v>0</v>
      </c>
      <c r="R653" s="86"/>
      <c r="T653" s="86"/>
      <c r="AA653" s="86"/>
      <c r="AD653" s="103"/>
      <c r="AE653" s="84"/>
      <c r="AJ653" s="103"/>
      <c r="AK653" s="84"/>
    </row>
    <row r="654" spans="1:46" s="38" customFormat="1" ht="38.25" hidden="1" customHeight="1" x14ac:dyDescent="0.3">
      <c r="A654" s="48" t="s">
        <v>736</v>
      </c>
      <c r="B654" s="46" t="s">
        <v>737</v>
      </c>
      <c r="C654" s="52">
        <v>2815800</v>
      </c>
      <c r="D654" s="52">
        <v>2815800</v>
      </c>
      <c r="E654" s="52">
        <v>2815800</v>
      </c>
      <c r="R654" s="97"/>
      <c r="T654" s="97"/>
      <c r="AA654" s="97"/>
      <c r="AD654" s="112"/>
      <c r="AE654" s="113"/>
      <c r="AJ654" s="112"/>
      <c r="AK654" s="113"/>
    </row>
    <row r="655" spans="1:46" s="38" customFormat="1" ht="35.25" hidden="1" customHeight="1" x14ac:dyDescent="0.3">
      <c r="A655" s="48" t="s">
        <v>738</v>
      </c>
      <c r="B655" s="46" t="s">
        <v>730</v>
      </c>
      <c r="C655" s="52">
        <v>53953000</v>
      </c>
      <c r="D655" s="52">
        <v>0</v>
      </c>
      <c r="E655" s="52">
        <v>0</v>
      </c>
      <c r="R655" s="97"/>
      <c r="T655" s="97"/>
      <c r="AA655" s="97"/>
      <c r="AD655" s="112"/>
      <c r="AE655" s="113"/>
      <c r="AJ655" s="112"/>
      <c r="AK655" s="113"/>
    </row>
    <row r="656" spans="1:46" s="38" customFormat="1" ht="37.5" hidden="1" customHeight="1" x14ac:dyDescent="0.3">
      <c r="A656" s="48" t="s">
        <v>1057</v>
      </c>
      <c r="B656" s="46" t="s">
        <v>729</v>
      </c>
      <c r="C656" s="52">
        <v>0</v>
      </c>
      <c r="D656" s="52">
        <v>0</v>
      </c>
      <c r="E656" s="52">
        <v>0</v>
      </c>
      <c r="R656" s="97"/>
      <c r="T656" s="97"/>
      <c r="AA656" s="97"/>
      <c r="AD656" s="112"/>
      <c r="AE656" s="113"/>
      <c r="AJ656" s="112"/>
      <c r="AK656" s="113"/>
    </row>
    <row r="657" spans="1:37" s="38" customFormat="1" ht="37.5" hidden="1" x14ac:dyDescent="0.3">
      <c r="A657" s="48" t="s">
        <v>907</v>
      </c>
      <c r="B657" s="46" t="s">
        <v>729</v>
      </c>
      <c r="C657" s="52">
        <v>51468600</v>
      </c>
      <c r="D657" s="52">
        <v>0</v>
      </c>
      <c r="E657" s="52">
        <v>0</v>
      </c>
      <c r="R657" s="97"/>
      <c r="T657" s="97"/>
      <c r="AA657" s="97"/>
      <c r="AD657" s="112"/>
      <c r="AE657" s="113"/>
      <c r="AJ657" s="112"/>
      <c r="AK657" s="113"/>
    </row>
    <row r="658" spans="1:37" s="38" customFormat="1" ht="37.5" hidden="1" x14ac:dyDescent="0.3">
      <c r="A658" s="48" t="s">
        <v>841</v>
      </c>
      <c r="B658" s="46" t="s">
        <v>729</v>
      </c>
      <c r="C658" s="52">
        <v>0</v>
      </c>
      <c r="D658" s="52">
        <v>0</v>
      </c>
      <c r="E658" s="52">
        <v>0</v>
      </c>
      <c r="R658" s="97"/>
      <c r="T658" s="97"/>
      <c r="AA658" s="97"/>
      <c r="AD658" s="112"/>
      <c r="AE658" s="113"/>
      <c r="AJ658" s="112"/>
      <c r="AK658" s="113"/>
    </row>
    <row r="659" spans="1:37" s="38" customFormat="1" ht="56.25" hidden="1" x14ac:dyDescent="0.3">
      <c r="A659" s="48" t="s">
        <v>842</v>
      </c>
      <c r="B659" s="46" t="s">
        <v>729</v>
      </c>
      <c r="C659" s="52">
        <v>0</v>
      </c>
      <c r="D659" s="52">
        <v>0</v>
      </c>
      <c r="E659" s="52">
        <v>0</v>
      </c>
      <c r="R659" s="97"/>
      <c r="T659" s="97"/>
      <c r="AA659" s="97"/>
      <c r="AD659" s="112"/>
      <c r="AE659" s="113"/>
      <c r="AJ659" s="112"/>
      <c r="AK659" s="113"/>
    </row>
    <row r="660" spans="1:37" s="38" customFormat="1" ht="31.5" hidden="1" x14ac:dyDescent="0.3">
      <c r="A660" s="48" t="s">
        <v>1058</v>
      </c>
      <c r="B660" s="46" t="s">
        <v>730</v>
      </c>
      <c r="C660" s="52">
        <v>2809100</v>
      </c>
      <c r="D660" s="52">
        <v>0</v>
      </c>
      <c r="E660" s="52">
        <v>0</v>
      </c>
      <c r="R660" s="97"/>
      <c r="T660" s="97"/>
      <c r="AA660" s="97"/>
      <c r="AD660" s="112"/>
      <c r="AE660" s="113"/>
      <c r="AJ660" s="112"/>
      <c r="AK660" s="113"/>
    </row>
    <row r="661" spans="1:37" s="38" customFormat="1" ht="31.5" hidden="1" x14ac:dyDescent="0.3">
      <c r="A661" s="48" t="s">
        <v>880</v>
      </c>
      <c r="B661" s="46" t="s">
        <v>1099</v>
      </c>
      <c r="C661" s="52">
        <v>36600000</v>
      </c>
      <c r="D661" s="52">
        <v>0</v>
      </c>
      <c r="E661" s="52">
        <v>28000000</v>
      </c>
      <c r="R661" s="97"/>
      <c r="T661" s="97"/>
      <c r="AA661" s="97"/>
      <c r="AD661" s="112"/>
      <c r="AE661" s="113"/>
      <c r="AJ661" s="112"/>
      <c r="AK661" s="113"/>
    </row>
    <row r="662" spans="1:37" s="38" customFormat="1" ht="31.5" hidden="1" x14ac:dyDescent="0.3">
      <c r="A662" s="48" t="s">
        <v>880</v>
      </c>
      <c r="B662" s="46" t="s">
        <v>729</v>
      </c>
      <c r="C662" s="52">
        <v>24000000</v>
      </c>
      <c r="D662" s="52">
        <v>16000000</v>
      </c>
      <c r="E662" s="52">
        <v>0</v>
      </c>
      <c r="R662" s="97"/>
      <c r="T662" s="97"/>
      <c r="AA662" s="97"/>
      <c r="AD662" s="112"/>
      <c r="AE662" s="113"/>
      <c r="AJ662" s="112"/>
      <c r="AK662" s="113"/>
    </row>
    <row r="663" spans="1:37" s="38" customFormat="1" ht="37.5" hidden="1" x14ac:dyDescent="0.3">
      <c r="A663" s="48" t="s">
        <v>881</v>
      </c>
      <c r="B663" s="46" t="s">
        <v>730</v>
      </c>
      <c r="C663" s="52">
        <v>0</v>
      </c>
      <c r="D663" s="52">
        <v>0</v>
      </c>
      <c r="E663" s="52">
        <v>0</v>
      </c>
      <c r="R663" s="97"/>
      <c r="T663" s="97"/>
      <c r="AA663" s="97"/>
      <c r="AD663" s="112"/>
      <c r="AE663" s="113"/>
      <c r="AJ663" s="112"/>
      <c r="AK663" s="113"/>
    </row>
    <row r="664" spans="1:37" s="38" customFormat="1" ht="56.25" hidden="1" x14ac:dyDescent="0.3">
      <c r="A664" s="48" t="s">
        <v>887</v>
      </c>
      <c r="B664" s="46" t="s">
        <v>729</v>
      </c>
      <c r="C664" s="52">
        <v>11480000</v>
      </c>
      <c r="D664" s="52">
        <v>0</v>
      </c>
      <c r="E664" s="52">
        <v>0</v>
      </c>
      <c r="R664" s="97"/>
      <c r="T664" s="97"/>
      <c r="AA664" s="97"/>
      <c r="AD664" s="112"/>
      <c r="AE664" s="113"/>
      <c r="AJ664" s="112"/>
      <c r="AK664" s="113"/>
    </row>
    <row r="665" spans="1:37" s="38" customFormat="1" ht="75" hidden="1" x14ac:dyDescent="0.3">
      <c r="A665" s="48" t="s">
        <v>1088</v>
      </c>
      <c r="B665" s="46" t="s">
        <v>729</v>
      </c>
      <c r="C665" s="52">
        <v>9630000</v>
      </c>
      <c r="D665" s="52">
        <v>0</v>
      </c>
      <c r="E665" s="52">
        <v>0</v>
      </c>
      <c r="R665" s="97"/>
      <c r="T665" s="97"/>
      <c r="AA665" s="97"/>
      <c r="AD665" s="112"/>
      <c r="AE665" s="113"/>
      <c r="AJ665" s="112"/>
      <c r="AK665" s="113"/>
    </row>
    <row r="666" spans="1:37" s="38" customFormat="1" ht="37.5" hidden="1" x14ac:dyDescent="0.3">
      <c r="A666" s="48" t="s">
        <v>888</v>
      </c>
      <c r="B666" s="46" t="s">
        <v>729</v>
      </c>
      <c r="C666" s="52">
        <v>0</v>
      </c>
      <c r="D666" s="52">
        <v>0</v>
      </c>
      <c r="E666" s="52">
        <v>0</v>
      </c>
      <c r="R666" s="97"/>
      <c r="T666" s="97"/>
      <c r="AA666" s="97"/>
      <c r="AD666" s="112"/>
      <c r="AE666" s="113"/>
      <c r="AJ666" s="112"/>
      <c r="AK666" s="113"/>
    </row>
    <row r="667" spans="1:37" s="38" customFormat="1" ht="93.75" hidden="1" x14ac:dyDescent="0.3">
      <c r="A667" s="48" t="s">
        <v>1032</v>
      </c>
      <c r="B667" s="46" t="s">
        <v>730</v>
      </c>
      <c r="C667" s="52">
        <v>76858900</v>
      </c>
      <c r="D667" s="52">
        <v>177675500</v>
      </c>
      <c r="E667" s="52">
        <v>177675500</v>
      </c>
      <c r="R667" s="97"/>
      <c r="T667" s="97"/>
      <c r="AA667" s="97"/>
      <c r="AD667" s="112"/>
      <c r="AE667" s="113"/>
      <c r="AJ667" s="112"/>
      <c r="AK667" s="113"/>
    </row>
    <row r="668" spans="1:37" s="38" customFormat="1" ht="75" hidden="1" x14ac:dyDescent="0.3">
      <c r="A668" s="48" t="s">
        <v>1089</v>
      </c>
      <c r="B668" s="46" t="s">
        <v>735</v>
      </c>
      <c r="C668" s="52">
        <v>0</v>
      </c>
      <c r="D668" s="52">
        <v>0</v>
      </c>
      <c r="E668" s="52">
        <v>80291700</v>
      </c>
      <c r="R668" s="97"/>
      <c r="T668" s="97"/>
      <c r="AA668" s="97"/>
      <c r="AD668" s="112"/>
      <c r="AE668" s="113"/>
      <c r="AJ668" s="112"/>
      <c r="AK668" s="113"/>
    </row>
    <row r="669" spans="1:37" s="38" customFormat="1" ht="75" hidden="1" x14ac:dyDescent="0.3">
      <c r="A669" s="48" t="s">
        <v>1090</v>
      </c>
      <c r="B669" s="46" t="s">
        <v>729</v>
      </c>
      <c r="C669" s="52">
        <v>28578200</v>
      </c>
      <c r="D669" s="52">
        <v>28578200</v>
      </c>
      <c r="E669" s="52">
        <v>28578200</v>
      </c>
      <c r="R669" s="97"/>
      <c r="T669" s="97"/>
      <c r="AA669" s="97"/>
      <c r="AD669" s="112"/>
      <c r="AE669" s="113"/>
      <c r="AJ669" s="112"/>
      <c r="AK669" s="113"/>
    </row>
    <row r="670" spans="1:37" s="41" customFormat="1" ht="37.5" customHeight="1" x14ac:dyDescent="0.3">
      <c r="A670" s="43" t="s">
        <v>739</v>
      </c>
      <c r="B670" s="44" t="s">
        <v>740</v>
      </c>
      <c r="C670" s="11">
        <f>SUM(C671,C686,C689,C692,C695,C698,C701,C704)</f>
        <v>5732824600</v>
      </c>
      <c r="D670" s="11">
        <f>SUM(D671,D686,D689,D692,D695,D698,D701,D704)</f>
        <v>5427284000</v>
      </c>
      <c r="E670" s="11">
        <f>SUM(E671,E686,E689,E692,E695,E698,E701,E704)</f>
        <v>5428578500</v>
      </c>
      <c r="R670" s="98"/>
      <c r="T670" s="98"/>
      <c r="AA670" s="98"/>
      <c r="AD670" s="106"/>
      <c r="AE670" s="108"/>
      <c r="AJ670" s="106"/>
      <c r="AK670" s="108"/>
    </row>
    <row r="671" spans="1:37" s="41" customFormat="1" ht="42.75" customHeight="1" x14ac:dyDescent="0.3">
      <c r="A671" s="43" t="s">
        <v>741</v>
      </c>
      <c r="B671" s="44" t="s">
        <v>742</v>
      </c>
      <c r="C671" s="11">
        <f t="shared" ref="C671:E671" si="307">SUM(C672)</f>
        <v>5609199900</v>
      </c>
      <c r="D671" s="11">
        <f t="shared" si="307"/>
        <v>5268158900</v>
      </c>
      <c r="E671" s="11">
        <f t="shared" si="307"/>
        <v>5269352300</v>
      </c>
    </row>
    <row r="672" spans="1:37" s="41" customFormat="1" ht="56.25" x14ac:dyDescent="0.3">
      <c r="A672" s="43" t="s">
        <v>743</v>
      </c>
      <c r="B672" s="44" t="s">
        <v>744</v>
      </c>
      <c r="C672" s="11">
        <f>SUM(C673:C685)</f>
        <v>5609199900</v>
      </c>
      <c r="D672" s="11">
        <f>SUM(D673:D685)</f>
        <v>5268158900</v>
      </c>
      <c r="E672" s="11">
        <f>SUM(E673:E685)</f>
        <v>5269352300</v>
      </c>
    </row>
    <row r="673" spans="1:6" s="41" customFormat="1" ht="168.75" hidden="1" x14ac:dyDescent="0.3">
      <c r="A673" s="48" t="s">
        <v>1051</v>
      </c>
      <c r="B673" s="46" t="s">
        <v>745</v>
      </c>
      <c r="C673" s="47">
        <v>0</v>
      </c>
      <c r="D673" s="47">
        <v>0</v>
      </c>
      <c r="E673" s="47">
        <v>0</v>
      </c>
    </row>
    <row r="674" spans="1:6" s="41" customFormat="1" ht="112.5" hidden="1" x14ac:dyDescent="0.3">
      <c r="A674" s="48" t="s">
        <v>746</v>
      </c>
      <c r="B674" s="46" t="s">
        <v>745</v>
      </c>
      <c r="C674" s="47">
        <v>4979583600</v>
      </c>
      <c r="D674" s="47">
        <v>4706924000</v>
      </c>
      <c r="E674" s="47">
        <v>4706924000</v>
      </c>
    </row>
    <row r="675" spans="1:6" s="41" customFormat="1" ht="93.75" hidden="1" x14ac:dyDescent="0.3">
      <c r="A675" s="48" t="s">
        <v>851</v>
      </c>
      <c r="B675" s="46" t="s">
        <v>745</v>
      </c>
      <c r="C675" s="47">
        <v>25877900</v>
      </c>
      <c r="D675" s="47">
        <v>21021800</v>
      </c>
      <c r="E675" s="47">
        <v>21021800</v>
      </c>
    </row>
    <row r="676" spans="1:6" s="41" customFormat="1" ht="56.25" hidden="1" x14ac:dyDescent="0.3">
      <c r="A676" s="48" t="s">
        <v>747</v>
      </c>
      <c r="B676" s="46" t="s">
        <v>745</v>
      </c>
      <c r="C676" s="47">
        <v>26203600</v>
      </c>
      <c r="D676" s="47">
        <v>26816900</v>
      </c>
      <c r="E676" s="47">
        <v>28095300</v>
      </c>
    </row>
    <row r="677" spans="1:6" s="41" customFormat="1" ht="112.5" hidden="1" x14ac:dyDescent="0.3">
      <c r="A677" s="48" t="s">
        <v>748</v>
      </c>
      <c r="B677" s="46" t="s">
        <v>745</v>
      </c>
      <c r="C677" s="47">
        <v>17145000</v>
      </c>
      <c r="D677" s="47">
        <v>25692700</v>
      </c>
      <c r="E677" s="47">
        <v>25692700</v>
      </c>
    </row>
    <row r="678" spans="1:6" s="41" customFormat="1" ht="131.25" hidden="1" x14ac:dyDescent="0.3">
      <c r="A678" s="48" t="s">
        <v>749</v>
      </c>
      <c r="B678" s="46" t="s">
        <v>745</v>
      </c>
      <c r="C678" s="47">
        <v>29977800</v>
      </c>
      <c r="D678" s="47">
        <v>36367500</v>
      </c>
      <c r="E678" s="47">
        <v>36367500</v>
      </c>
    </row>
    <row r="679" spans="1:6" s="41" customFormat="1" ht="37.5" hidden="1" x14ac:dyDescent="0.3">
      <c r="A679" s="48" t="s">
        <v>750</v>
      </c>
      <c r="B679" s="46" t="s">
        <v>745</v>
      </c>
      <c r="C679" s="47">
        <v>95986300</v>
      </c>
      <c r="D679" s="47">
        <v>95986300</v>
      </c>
      <c r="E679" s="47">
        <v>95986300</v>
      </c>
    </row>
    <row r="680" spans="1:6" s="41" customFormat="1" ht="93.75" hidden="1" x14ac:dyDescent="0.3">
      <c r="A680" s="48" t="s">
        <v>751</v>
      </c>
      <c r="B680" s="46" t="s">
        <v>752</v>
      </c>
      <c r="C680" s="126">
        <v>240534293.53</v>
      </c>
      <c r="D680" s="126">
        <v>0</v>
      </c>
      <c r="E680" s="126">
        <v>0</v>
      </c>
      <c r="F680" s="134"/>
    </row>
    <row r="681" spans="1:6" s="41" customFormat="1" ht="93.75" hidden="1" x14ac:dyDescent="0.3">
      <c r="A681" s="48" t="s">
        <v>751</v>
      </c>
      <c r="B681" s="46" t="s">
        <v>1178</v>
      </c>
      <c r="C681" s="126">
        <v>80737106.469999999</v>
      </c>
      <c r="D681" s="145">
        <v>273945300</v>
      </c>
      <c r="E681" s="145">
        <v>273860300</v>
      </c>
    </row>
    <row r="682" spans="1:6" s="41" customFormat="1" ht="56.25" hidden="1" x14ac:dyDescent="0.3">
      <c r="A682" s="48" t="s">
        <v>753</v>
      </c>
      <c r="B682" s="46" t="s">
        <v>752</v>
      </c>
      <c r="C682" s="47">
        <v>9092400</v>
      </c>
      <c r="D682" s="47">
        <v>2507700</v>
      </c>
      <c r="E682" s="47">
        <v>2507700</v>
      </c>
    </row>
    <row r="683" spans="1:6" s="41" customFormat="1" ht="37.5" hidden="1" x14ac:dyDescent="0.3">
      <c r="A683" s="48" t="s">
        <v>754</v>
      </c>
      <c r="B683" s="46" t="s">
        <v>752</v>
      </c>
      <c r="C683" s="52">
        <v>54910300</v>
      </c>
      <c r="D683" s="52">
        <v>50104000</v>
      </c>
      <c r="E683" s="52">
        <v>50104000</v>
      </c>
    </row>
    <row r="684" spans="1:6" s="41" customFormat="1" ht="93.75" hidden="1" x14ac:dyDescent="0.3">
      <c r="A684" s="48" t="s">
        <v>755</v>
      </c>
      <c r="B684" s="46" t="s">
        <v>757</v>
      </c>
      <c r="C684" s="52">
        <v>103400</v>
      </c>
      <c r="D684" s="52">
        <v>165400</v>
      </c>
      <c r="E684" s="52">
        <v>165400</v>
      </c>
    </row>
    <row r="685" spans="1:6" s="41" customFormat="1" ht="93.75" hidden="1" x14ac:dyDescent="0.3">
      <c r="A685" s="48" t="s">
        <v>756</v>
      </c>
      <c r="B685" s="46" t="s">
        <v>757</v>
      </c>
      <c r="C685" s="52">
        <v>49048200</v>
      </c>
      <c r="D685" s="52">
        <v>28627300</v>
      </c>
      <c r="E685" s="52">
        <v>28627300</v>
      </c>
    </row>
    <row r="686" spans="1:6" s="41" customFormat="1" ht="96.75" customHeight="1" x14ac:dyDescent="0.3">
      <c r="A686" s="43" t="s">
        <v>758</v>
      </c>
      <c r="B686" s="44" t="s">
        <v>759</v>
      </c>
      <c r="C686" s="11">
        <f t="shared" ref="C686:E687" si="308">SUM(C687)</f>
        <v>68513800</v>
      </c>
      <c r="D686" s="11">
        <f t="shared" si="308"/>
        <v>68513800</v>
      </c>
      <c r="E686" s="11">
        <f t="shared" si="308"/>
        <v>68513800</v>
      </c>
    </row>
    <row r="687" spans="1:6" s="41" customFormat="1" ht="102.75" customHeight="1" x14ac:dyDescent="0.3">
      <c r="A687" s="43" t="s">
        <v>760</v>
      </c>
      <c r="B687" s="44" t="s">
        <v>761</v>
      </c>
      <c r="C687" s="11">
        <f t="shared" si="308"/>
        <v>68513800</v>
      </c>
      <c r="D687" s="11">
        <f t="shared" si="308"/>
        <v>68513800</v>
      </c>
      <c r="E687" s="11">
        <f t="shared" si="308"/>
        <v>68513800</v>
      </c>
    </row>
    <row r="688" spans="1:6" s="41" customFormat="1" ht="75" hidden="1" x14ac:dyDescent="0.3">
      <c r="A688" s="48" t="s">
        <v>762</v>
      </c>
      <c r="B688" s="46" t="s">
        <v>763</v>
      </c>
      <c r="C688" s="52">
        <v>68513800</v>
      </c>
      <c r="D688" s="52">
        <v>68513800</v>
      </c>
      <c r="E688" s="52">
        <v>68513800</v>
      </c>
    </row>
    <row r="689" spans="1:5" s="41" customFormat="1" ht="80.25" customHeight="1" x14ac:dyDescent="0.3">
      <c r="A689" s="43" t="s">
        <v>764</v>
      </c>
      <c r="B689" s="44" t="s">
        <v>765</v>
      </c>
      <c r="C689" s="11">
        <f t="shared" ref="C689:E690" si="309">SUM(C690)</f>
        <v>0</v>
      </c>
      <c r="D689" s="11">
        <f t="shared" si="309"/>
        <v>34675800</v>
      </c>
      <c r="E689" s="11">
        <f t="shared" si="309"/>
        <v>34760800</v>
      </c>
    </row>
    <row r="690" spans="1:5" s="41" customFormat="1" ht="84.75" customHeight="1" x14ac:dyDescent="0.3">
      <c r="A690" s="43" t="s">
        <v>766</v>
      </c>
      <c r="B690" s="44" t="s">
        <v>767</v>
      </c>
      <c r="C690" s="11">
        <f t="shared" si="309"/>
        <v>0</v>
      </c>
      <c r="D690" s="11">
        <f t="shared" si="309"/>
        <v>34675800</v>
      </c>
      <c r="E690" s="11">
        <f t="shared" si="309"/>
        <v>34760800</v>
      </c>
    </row>
    <row r="691" spans="1:5" s="41" customFormat="1" ht="75" hidden="1" x14ac:dyDescent="0.3">
      <c r="A691" s="48" t="s">
        <v>768</v>
      </c>
      <c r="B691" s="46" t="s">
        <v>769</v>
      </c>
      <c r="C691" s="126">
        <v>0</v>
      </c>
      <c r="D691" s="126">
        <v>34675800</v>
      </c>
      <c r="E691" s="126">
        <v>34760800</v>
      </c>
    </row>
    <row r="692" spans="1:5" s="41" customFormat="1" ht="78" customHeight="1" x14ac:dyDescent="0.3">
      <c r="A692" s="43" t="s">
        <v>770</v>
      </c>
      <c r="B692" s="44" t="s">
        <v>771</v>
      </c>
      <c r="C692" s="11">
        <f t="shared" ref="C692:E693" si="310">SUM(C693)</f>
        <v>212300</v>
      </c>
      <c r="D692" s="11">
        <f t="shared" si="310"/>
        <v>75500</v>
      </c>
      <c r="E692" s="11">
        <f t="shared" si="310"/>
        <v>67500</v>
      </c>
    </row>
    <row r="693" spans="1:5" s="41" customFormat="1" ht="79.5" customHeight="1" x14ac:dyDescent="0.3">
      <c r="A693" s="43" t="s">
        <v>772</v>
      </c>
      <c r="B693" s="44" t="s">
        <v>773</v>
      </c>
      <c r="C693" s="11">
        <f t="shared" si="310"/>
        <v>212300</v>
      </c>
      <c r="D693" s="11">
        <f t="shared" si="310"/>
        <v>75500</v>
      </c>
      <c r="E693" s="11">
        <f t="shared" si="310"/>
        <v>67500</v>
      </c>
    </row>
    <row r="694" spans="1:5" s="41" customFormat="1" ht="75" hidden="1" x14ac:dyDescent="0.3">
      <c r="A694" s="48" t="s">
        <v>774</v>
      </c>
      <c r="B694" s="46" t="s">
        <v>775</v>
      </c>
      <c r="C694" s="52">
        <v>212300</v>
      </c>
      <c r="D694" s="52">
        <v>75500</v>
      </c>
      <c r="E694" s="52">
        <v>67500</v>
      </c>
    </row>
    <row r="695" spans="1:5" s="41" customFormat="1" ht="56.25" hidden="1" x14ac:dyDescent="0.3">
      <c r="A695" s="43" t="s">
        <v>776</v>
      </c>
      <c r="B695" s="44" t="s">
        <v>777</v>
      </c>
      <c r="C695" s="11">
        <f t="shared" ref="C695:E699" si="311">SUM(C696)</f>
        <v>0</v>
      </c>
      <c r="D695" s="11">
        <f t="shared" si="311"/>
        <v>0</v>
      </c>
      <c r="E695" s="11">
        <f t="shared" si="311"/>
        <v>0</v>
      </c>
    </row>
    <row r="696" spans="1:5" s="41" customFormat="1" ht="56.25" hidden="1" x14ac:dyDescent="0.3">
      <c r="A696" s="43" t="s">
        <v>778</v>
      </c>
      <c r="B696" s="44" t="s">
        <v>779</v>
      </c>
      <c r="C696" s="11">
        <f t="shared" si="311"/>
        <v>0</v>
      </c>
      <c r="D696" s="11">
        <f t="shared" si="311"/>
        <v>0</v>
      </c>
      <c r="E696" s="11">
        <f t="shared" si="311"/>
        <v>0</v>
      </c>
    </row>
    <row r="697" spans="1:5" s="38" customFormat="1" ht="56.25" hidden="1" x14ac:dyDescent="0.3">
      <c r="A697" s="45" t="s">
        <v>780</v>
      </c>
      <c r="B697" s="51" t="s">
        <v>781</v>
      </c>
      <c r="C697" s="50">
        <v>0</v>
      </c>
      <c r="D697" s="50">
        <v>0</v>
      </c>
      <c r="E697" s="50">
        <v>0</v>
      </c>
    </row>
    <row r="698" spans="1:5" ht="37.5" hidden="1" x14ac:dyDescent="0.3">
      <c r="A698" s="54" t="s">
        <v>782</v>
      </c>
      <c r="B698" s="55" t="s">
        <v>783</v>
      </c>
      <c r="C698" s="11">
        <f t="shared" si="311"/>
        <v>0</v>
      </c>
      <c r="D698" s="11">
        <f t="shared" si="311"/>
        <v>0</v>
      </c>
      <c r="E698" s="11">
        <f t="shared" si="311"/>
        <v>0</v>
      </c>
    </row>
    <row r="699" spans="1:5" ht="37.5" hidden="1" x14ac:dyDescent="0.3">
      <c r="A699" s="54" t="s">
        <v>784</v>
      </c>
      <c r="B699" s="55" t="s">
        <v>785</v>
      </c>
      <c r="C699" s="11">
        <f t="shared" si="311"/>
        <v>0</v>
      </c>
      <c r="D699" s="11">
        <f t="shared" si="311"/>
        <v>0</v>
      </c>
      <c r="E699" s="11">
        <f t="shared" si="311"/>
        <v>0</v>
      </c>
    </row>
    <row r="700" spans="1:5" s="38" customFormat="1" ht="37.5" hidden="1" x14ac:dyDescent="0.3">
      <c r="A700" s="45" t="s">
        <v>786</v>
      </c>
      <c r="B700" s="51" t="s">
        <v>787</v>
      </c>
      <c r="C700" s="50">
        <v>0</v>
      </c>
      <c r="D700" s="50">
        <v>0</v>
      </c>
      <c r="E700" s="50">
        <v>0</v>
      </c>
    </row>
    <row r="701" spans="1:5" s="41" customFormat="1" ht="36.75" customHeight="1" x14ac:dyDescent="0.3">
      <c r="A701" s="43" t="s">
        <v>788</v>
      </c>
      <c r="B701" s="44" t="s">
        <v>789</v>
      </c>
      <c r="C701" s="11">
        <f t="shared" ref="C701:E702" si="312">SUM(C702)</f>
        <v>25011400</v>
      </c>
      <c r="D701" s="11">
        <f t="shared" si="312"/>
        <v>25972800</v>
      </c>
      <c r="E701" s="11">
        <f t="shared" si="312"/>
        <v>25972800</v>
      </c>
    </row>
    <row r="702" spans="1:5" s="41" customFormat="1" ht="56.25" x14ac:dyDescent="0.3">
      <c r="A702" s="43" t="s">
        <v>790</v>
      </c>
      <c r="B702" s="44" t="s">
        <v>791</v>
      </c>
      <c r="C702" s="11">
        <f t="shared" si="312"/>
        <v>25011400</v>
      </c>
      <c r="D702" s="11">
        <f t="shared" si="312"/>
        <v>25972800</v>
      </c>
      <c r="E702" s="11">
        <f t="shared" si="312"/>
        <v>25972800</v>
      </c>
    </row>
    <row r="703" spans="1:5" s="38" customFormat="1" ht="27.75" hidden="1" customHeight="1" x14ac:dyDescent="0.3">
      <c r="A703" s="48" t="s">
        <v>792</v>
      </c>
      <c r="B703" s="46" t="s">
        <v>793</v>
      </c>
      <c r="C703" s="52">
        <v>25011400</v>
      </c>
      <c r="D703" s="52">
        <v>25972800</v>
      </c>
      <c r="E703" s="52">
        <v>25972800</v>
      </c>
    </row>
    <row r="704" spans="1:5" s="41" customFormat="1" x14ac:dyDescent="0.3">
      <c r="A704" s="43" t="s">
        <v>794</v>
      </c>
      <c r="B704" s="44" t="s">
        <v>795</v>
      </c>
      <c r="C704" s="11">
        <f>SUM(C705)</f>
        <v>29887200</v>
      </c>
      <c r="D704" s="11">
        <f t="shared" ref="D704:E704" si="313">SUM(D705)</f>
        <v>29887200</v>
      </c>
      <c r="E704" s="11">
        <f t="shared" si="313"/>
        <v>29911300</v>
      </c>
    </row>
    <row r="705" spans="1:5" s="41" customFormat="1" x14ac:dyDescent="0.3">
      <c r="A705" s="43" t="s">
        <v>796</v>
      </c>
      <c r="B705" s="44" t="s">
        <v>797</v>
      </c>
      <c r="C705" s="11">
        <f>SUM(C706:C710)</f>
        <v>29887200</v>
      </c>
      <c r="D705" s="11">
        <f t="shared" ref="D705:E705" si="314">SUM(D706:D710)</f>
        <v>29887200</v>
      </c>
      <c r="E705" s="11">
        <f t="shared" si="314"/>
        <v>29911300</v>
      </c>
    </row>
    <row r="706" spans="1:5" s="41" customFormat="1" ht="37.5" hidden="1" x14ac:dyDescent="0.3">
      <c r="A706" s="48" t="s">
        <v>798</v>
      </c>
      <c r="B706" s="46" t="s">
        <v>799</v>
      </c>
      <c r="C706" s="52">
        <v>12802400</v>
      </c>
      <c r="D706" s="52">
        <v>12802400</v>
      </c>
      <c r="E706" s="52">
        <v>12802400</v>
      </c>
    </row>
    <row r="707" spans="1:5" s="41" customFormat="1" ht="31.5" hidden="1" x14ac:dyDescent="0.3">
      <c r="A707" s="48" t="s">
        <v>800</v>
      </c>
      <c r="B707" s="46" t="s">
        <v>799</v>
      </c>
      <c r="C707" s="52">
        <v>1124000</v>
      </c>
      <c r="D707" s="52">
        <v>1124000</v>
      </c>
      <c r="E707" s="52">
        <v>1124000</v>
      </c>
    </row>
    <row r="708" spans="1:5" s="41" customFormat="1" ht="75" hidden="1" x14ac:dyDescent="0.3">
      <c r="A708" s="48" t="s">
        <v>801</v>
      </c>
      <c r="B708" s="46" t="s">
        <v>799</v>
      </c>
      <c r="C708" s="52">
        <v>1124000</v>
      </c>
      <c r="D708" s="52">
        <v>1124000</v>
      </c>
      <c r="E708" s="52">
        <v>1124000</v>
      </c>
    </row>
    <row r="709" spans="1:5" s="41" customFormat="1" ht="21" hidden="1" customHeight="1" x14ac:dyDescent="0.3">
      <c r="A709" s="48" t="s">
        <v>802</v>
      </c>
      <c r="B709" s="46" t="s">
        <v>799</v>
      </c>
      <c r="C709" s="52">
        <v>14836800</v>
      </c>
      <c r="D709" s="52">
        <v>14836800</v>
      </c>
      <c r="E709" s="52">
        <v>14836800</v>
      </c>
    </row>
    <row r="710" spans="1:5" s="41" customFormat="1" ht="33.75" hidden="1" customHeight="1" x14ac:dyDescent="0.3">
      <c r="A710" s="48" t="s">
        <v>1033</v>
      </c>
      <c r="B710" s="46" t="s">
        <v>799</v>
      </c>
      <c r="C710" s="52">
        <v>0</v>
      </c>
      <c r="D710" s="52">
        <v>0</v>
      </c>
      <c r="E710" s="52">
        <v>24100</v>
      </c>
    </row>
    <row r="711" spans="1:5" s="41" customFormat="1" x14ac:dyDescent="0.3">
      <c r="A711" s="43" t="s">
        <v>803</v>
      </c>
      <c r="B711" s="44" t="s">
        <v>804</v>
      </c>
      <c r="C711" s="11">
        <f>SUM(C724+C718+C712+C715+C721)</f>
        <v>263491900</v>
      </c>
      <c r="D711" s="11">
        <f t="shared" ref="D711:E711" si="315">SUM(D724+D718+D712+D715+D721)</f>
        <v>242562600</v>
      </c>
      <c r="E711" s="11">
        <f t="shared" si="315"/>
        <v>242562600</v>
      </c>
    </row>
    <row r="712" spans="1:5" s="41" customFormat="1" ht="145.5" customHeight="1" x14ac:dyDescent="0.3">
      <c r="A712" s="43" t="s">
        <v>1117</v>
      </c>
      <c r="B712" s="44" t="s">
        <v>805</v>
      </c>
      <c r="C712" s="11">
        <f>SUM(C713)</f>
        <v>248491900</v>
      </c>
      <c r="D712" s="11">
        <f t="shared" ref="D712:E713" si="316">SUM(D713)</f>
        <v>242562600</v>
      </c>
      <c r="E712" s="11">
        <f t="shared" si="316"/>
        <v>242562600</v>
      </c>
    </row>
    <row r="713" spans="1:5" s="41" customFormat="1" ht="163.5" customHeight="1" x14ac:dyDescent="0.3">
      <c r="A713" s="43" t="s">
        <v>1118</v>
      </c>
      <c r="B713" s="44" t="s">
        <v>806</v>
      </c>
      <c r="C713" s="11">
        <f>SUM(C714)</f>
        <v>248491900</v>
      </c>
      <c r="D713" s="11">
        <f t="shared" si="316"/>
        <v>242562600</v>
      </c>
      <c r="E713" s="11">
        <f t="shared" si="316"/>
        <v>242562600</v>
      </c>
    </row>
    <row r="714" spans="1:5" s="41" customFormat="1" ht="75" hidden="1" x14ac:dyDescent="0.3">
      <c r="A714" s="48" t="s">
        <v>807</v>
      </c>
      <c r="B714" s="46" t="s">
        <v>808</v>
      </c>
      <c r="C714" s="52">
        <v>248491900</v>
      </c>
      <c r="D714" s="52">
        <v>242562600</v>
      </c>
      <c r="E714" s="52">
        <v>242562600</v>
      </c>
    </row>
    <row r="715" spans="1:5" s="41" customFormat="1" ht="37.5" hidden="1" x14ac:dyDescent="0.3">
      <c r="A715" s="10" t="s">
        <v>809</v>
      </c>
      <c r="B715" s="6" t="s">
        <v>810</v>
      </c>
      <c r="C715" s="56">
        <f>SUM(C716)</f>
        <v>0</v>
      </c>
      <c r="D715" s="56">
        <f t="shared" ref="D715:E716" si="317">SUM(D716)</f>
        <v>0</v>
      </c>
      <c r="E715" s="56">
        <f t="shared" si="317"/>
        <v>0</v>
      </c>
    </row>
    <row r="716" spans="1:5" s="41" customFormat="1" ht="56.25" hidden="1" x14ac:dyDescent="0.3">
      <c r="A716" s="10" t="s">
        <v>811</v>
      </c>
      <c r="B716" s="6" t="s">
        <v>812</v>
      </c>
      <c r="C716" s="56">
        <f>SUM(C717)</f>
        <v>0</v>
      </c>
      <c r="D716" s="56">
        <f t="shared" si="317"/>
        <v>0</v>
      </c>
      <c r="E716" s="56">
        <f t="shared" si="317"/>
        <v>0</v>
      </c>
    </row>
    <row r="717" spans="1:5" s="41" customFormat="1" ht="75" hidden="1" x14ac:dyDescent="0.3">
      <c r="A717" s="48" t="s">
        <v>813</v>
      </c>
      <c r="B717" s="46" t="s">
        <v>814</v>
      </c>
      <c r="C717" s="50">
        <v>0</v>
      </c>
      <c r="D717" s="50">
        <v>0</v>
      </c>
      <c r="E717" s="50">
        <v>0</v>
      </c>
    </row>
    <row r="718" spans="1:5" s="41" customFormat="1" ht="58.5" hidden="1" customHeight="1" x14ac:dyDescent="0.3">
      <c r="A718" s="43" t="s">
        <v>815</v>
      </c>
      <c r="B718" s="44" t="s">
        <v>816</v>
      </c>
      <c r="C718" s="11">
        <f>SUM(C719)</f>
        <v>0</v>
      </c>
      <c r="D718" s="11">
        <f t="shared" ref="D718:E719" si="318">SUM(D719)</f>
        <v>0</v>
      </c>
      <c r="E718" s="11">
        <f t="shared" si="318"/>
        <v>0</v>
      </c>
    </row>
    <row r="719" spans="1:5" s="41" customFormat="1" ht="75" hidden="1" x14ac:dyDescent="0.3">
      <c r="A719" s="43" t="s">
        <v>817</v>
      </c>
      <c r="B719" s="44" t="s">
        <v>818</v>
      </c>
      <c r="C719" s="11">
        <f>SUM(C720)</f>
        <v>0</v>
      </c>
      <c r="D719" s="11">
        <f t="shared" si="318"/>
        <v>0</v>
      </c>
      <c r="E719" s="11">
        <f t="shared" si="318"/>
        <v>0</v>
      </c>
    </row>
    <row r="720" spans="1:5" s="41" customFormat="1" ht="37.5" hidden="1" x14ac:dyDescent="0.3">
      <c r="A720" s="45" t="s">
        <v>819</v>
      </c>
      <c r="B720" s="51" t="s">
        <v>820</v>
      </c>
      <c r="C720" s="50">
        <v>0</v>
      </c>
      <c r="D720" s="50">
        <v>0</v>
      </c>
      <c r="E720" s="50">
        <v>0</v>
      </c>
    </row>
    <row r="721" spans="1:6" s="129" customFormat="1" ht="45" customHeight="1" x14ac:dyDescent="0.3">
      <c r="A721" s="132" t="s">
        <v>1034</v>
      </c>
      <c r="B721" s="133" t="s">
        <v>1039</v>
      </c>
      <c r="C721" s="123">
        <f>C722</f>
        <v>10000000</v>
      </c>
      <c r="D721" s="123">
        <f t="shared" ref="D721:E721" si="319">D722</f>
        <v>0</v>
      </c>
      <c r="E721" s="123">
        <f t="shared" si="319"/>
        <v>0</v>
      </c>
    </row>
    <row r="722" spans="1:6" s="129" customFormat="1" ht="60" customHeight="1" x14ac:dyDescent="0.3">
      <c r="A722" s="132" t="s">
        <v>1035</v>
      </c>
      <c r="B722" s="133" t="s">
        <v>1037</v>
      </c>
      <c r="C722" s="123">
        <f>C723</f>
        <v>10000000</v>
      </c>
      <c r="D722" s="123">
        <f t="shared" ref="D722:E722" si="320">D723</f>
        <v>0</v>
      </c>
      <c r="E722" s="123">
        <f t="shared" si="320"/>
        <v>0</v>
      </c>
    </row>
    <row r="723" spans="1:6" s="41" customFormat="1" ht="31.5" hidden="1" x14ac:dyDescent="0.3">
      <c r="A723" s="48" t="s">
        <v>1036</v>
      </c>
      <c r="B723" s="46" t="s">
        <v>1038</v>
      </c>
      <c r="C723" s="50">
        <v>10000000</v>
      </c>
      <c r="D723" s="50">
        <v>0</v>
      </c>
      <c r="E723" s="50">
        <v>0</v>
      </c>
    </row>
    <row r="724" spans="1:6" s="41" customFormat="1" ht="23.25" customHeight="1" x14ac:dyDescent="0.3">
      <c r="A724" s="57" t="s">
        <v>821</v>
      </c>
      <c r="B724" s="58" t="s">
        <v>822</v>
      </c>
      <c r="C724" s="56">
        <f>SUM(C725)</f>
        <v>5000000</v>
      </c>
      <c r="D724" s="56">
        <f t="shared" ref="D724:E724" si="321">SUM(D725)</f>
        <v>0</v>
      </c>
      <c r="E724" s="56">
        <f t="shared" si="321"/>
        <v>0</v>
      </c>
    </row>
    <row r="725" spans="1:6" s="41" customFormat="1" ht="45" customHeight="1" x14ac:dyDescent="0.3">
      <c r="A725" s="57" t="s">
        <v>823</v>
      </c>
      <c r="B725" s="58" t="s">
        <v>824</v>
      </c>
      <c r="C725" s="56">
        <f>SUM(C726)</f>
        <v>5000000</v>
      </c>
      <c r="D725" s="56">
        <f>SUM(D726)</f>
        <v>0</v>
      </c>
      <c r="E725" s="56">
        <f>SUM(E726)</f>
        <v>0</v>
      </c>
    </row>
    <row r="726" spans="1:6" s="41" customFormat="1" ht="31.5" hidden="1" x14ac:dyDescent="0.3">
      <c r="A726" s="48" t="s">
        <v>1130</v>
      </c>
      <c r="B726" s="46" t="s">
        <v>1131</v>
      </c>
      <c r="C726" s="50">
        <v>5000000</v>
      </c>
      <c r="D726" s="50">
        <v>0</v>
      </c>
      <c r="E726" s="50">
        <v>0</v>
      </c>
    </row>
    <row r="727" spans="1:6" s="41" customFormat="1" ht="42.75" customHeight="1" x14ac:dyDescent="0.3">
      <c r="A727" s="10" t="s">
        <v>825</v>
      </c>
      <c r="B727" s="6" t="s">
        <v>826</v>
      </c>
      <c r="C727" s="11">
        <f t="shared" ref="C727:E727" si="322">SUM(C728)</f>
        <v>4914000</v>
      </c>
      <c r="D727" s="11">
        <f t="shared" si="322"/>
        <v>359000</v>
      </c>
      <c r="E727" s="11">
        <f t="shared" si="322"/>
        <v>372000</v>
      </c>
    </row>
    <row r="728" spans="1:6" s="41" customFormat="1" ht="37.5" customHeight="1" x14ac:dyDescent="0.3">
      <c r="A728" s="10" t="s">
        <v>827</v>
      </c>
      <c r="B728" s="6" t="s">
        <v>828</v>
      </c>
      <c r="C728" s="11">
        <f>SUM(C729,C731)</f>
        <v>4914000</v>
      </c>
      <c r="D728" s="11">
        <f t="shared" ref="D728:E728" si="323">SUM(D729,D731)</f>
        <v>359000</v>
      </c>
      <c r="E728" s="11">
        <f t="shared" si="323"/>
        <v>372000</v>
      </c>
    </row>
    <row r="729" spans="1:6" s="41" customFormat="1" ht="64.5" customHeight="1" x14ac:dyDescent="0.3">
      <c r="A729" s="10" t="s">
        <v>829</v>
      </c>
      <c r="B729" s="6" t="s">
        <v>830</v>
      </c>
      <c r="C729" s="11">
        <f t="shared" ref="C729:E729" si="324">SUM(C730)</f>
        <v>414000</v>
      </c>
      <c r="D729" s="11">
        <f t="shared" si="324"/>
        <v>359000</v>
      </c>
      <c r="E729" s="11">
        <f t="shared" si="324"/>
        <v>372000</v>
      </c>
      <c r="F729" s="134"/>
    </row>
    <row r="730" spans="1:6" s="22" customFormat="1" ht="30.75" hidden="1" customHeight="1" x14ac:dyDescent="0.3">
      <c r="A730" s="20" t="s">
        <v>268</v>
      </c>
      <c r="B730" s="21" t="s">
        <v>831</v>
      </c>
      <c r="C730" s="37">
        <v>414000</v>
      </c>
      <c r="D730" s="37">
        <v>359000</v>
      </c>
      <c r="E730" s="37">
        <v>372000</v>
      </c>
    </row>
    <row r="731" spans="1:6" s="22" customFormat="1" ht="38.25" customHeight="1" x14ac:dyDescent="0.3">
      <c r="A731" s="67" t="s">
        <v>903</v>
      </c>
      <c r="B731" s="68" t="s">
        <v>904</v>
      </c>
      <c r="C731" s="69">
        <f>C732</f>
        <v>4500000</v>
      </c>
      <c r="D731" s="69">
        <f t="shared" ref="D731:E731" si="325">D732</f>
        <v>0</v>
      </c>
      <c r="E731" s="69">
        <f t="shared" si="325"/>
        <v>0</v>
      </c>
    </row>
    <row r="732" spans="1:6" s="22" customFormat="1" ht="31.5" hidden="1" x14ac:dyDescent="0.3">
      <c r="A732" s="20" t="s">
        <v>250</v>
      </c>
      <c r="B732" s="21" t="s">
        <v>905</v>
      </c>
      <c r="C732" s="37">
        <v>4500000</v>
      </c>
      <c r="D732" s="37">
        <v>0</v>
      </c>
      <c r="E732" s="37">
        <v>0</v>
      </c>
    </row>
    <row r="733" spans="1:6" ht="30.75" customHeight="1" x14ac:dyDescent="0.3">
      <c r="A733" s="10" t="s">
        <v>832</v>
      </c>
      <c r="B733" s="6" t="s">
        <v>833</v>
      </c>
      <c r="C733" s="11">
        <f t="shared" ref="C733:E734" si="326">SUM(C734)</f>
        <v>61000</v>
      </c>
      <c r="D733" s="11">
        <f t="shared" si="326"/>
        <v>58000</v>
      </c>
      <c r="E733" s="11">
        <f t="shared" si="326"/>
        <v>60000</v>
      </c>
    </row>
    <row r="734" spans="1:6" ht="39" customHeight="1" x14ac:dyDescent="0.3">
      <c r="A734" s="10" t="s">
        <v>834</v>
      </c>
      <c r="B734" s="6" t="s">
        <v>835</v>
      </c>
      <c r="C734" s="11">
        <f>SUM(C735)</f>
        <v>61000</v>
      </c>
      <c r="D734" s="11">
        <f t="shared" si="326"/>
        <v>58000</v>
      </c>
      <c r="E734" s="11">
        <f t="shared" si="326"/>
        <v>60000</v>
      </c>
    </row>
    <row r="735" spans="1:6" ht="60.75" customHeight="1" x14ac:dyDescent="0.3">
      <c r="A735" s="10" t="s">
        <v>836</v>
      </c>
      <c r="B735" s="6" t="s">
        <v>837</v>
      </c>
      <c r="C735" s="11">
        <f t="shared" ref="C735:E735" si="327">SUM(C736)</f>
        <v>61000</v>
      </c>
      <c r="D735" s="11">
        <f t="shared" si="327"/>
        <v>58000</v>
      </c>
      <c r="E735" s="11">
        <f t="shared" si="327"/>
        <v>60000</v>
      </c>
    </row>
    <row r="736" spans="1:6" s="22" customFormat="1" ht="37.5" hidden="1" x14ac:dyDescent="0.3">
      <c r="A736" s="20" t="s">
        <v>268</v>
      </c>
      <c r="B736" s="21" t="s">
        <v>838</v>
      </c>
      <c r="C736" s="37">
        <v>61000</v>
      </c>
      <c r="D736" s="37">
        <v>58000</v>
      </c>
      <c r="E736" s="37">
        <v>60000</v>
      </c>
    </row>
    <row r="737" spans="1:5" s="59" customFormat="1" ht="30" customHeight="1" x14ac:dyDescent="0.3">
      <c r="A737" s="10" t="s">
        <v>839</v>
      </c>
      <c r="B737" s="6"/>
      <c r="C737" s="11">
        <f>SUM(C10,C518)</f>
        <v>24005915674</v>
      </c>
      <c r="D737" s="11">
        <f>SUM(D10,D518)</f>
        <v>21944012830</v>
      </c>
      <c r="E737" s="11">
        <f>SUM(E10,E518)</f>
        <v>18701612330</v>
      </c>
    </row>
    <row r="738" spans="1:5" x14ac:dyDescent="0.3">
      <c r="C738" s="63"/>
      <c r="D738" s="63"/>
      <c r="E738" s="63"/>
    </row>
    <row r="739" spans="1:5" x14ac:dyDescent="0.3">
      <c r="C739" s="63"/>
      <c r="D739" s="63"/>
      <c r="E739" s="63"/>
    </row>
  </sheetData>
  <mergeCells count="5">
    <mergeCell ref="D1:E1"/>
    <mergeCell ref="D2:E2"/>
    <mergeCell ref="D3:E3"/>
    <mergeCell ref="A5:E5"/>
    <mergeCell ref="A7:E7"/>
  </mergeCells>
  <pageMargins left="0.39370078740157483" right="0.39370078740157483" top="0.78740157480314965" bottom="0.78740157480314965" header="0.31496062992125984" footer="0.31496062992125984"/>
  <pageSetup paperSize="9" scale="58" fitToHeight="65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Беляков Иван Владимирович</cp:lastModifiedBy>
  <cp:lastPrinted>2023-12-11T16:17:33Z</cp:lastPrinted>
  <dcterms:created xsi:type="dcterms:W3CDTF">2021-11-03T11:53:08Z</dcterms:created>
  <dcterms:modified xsi:type="dcterms:W3CDTF">2023-12-22T12:24:47Z</dcterms:modified>
</cp:coreProperties>
</file>